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75" windowHeight="5565" activeTab="0"/>
  </bookViews>
  <sheets>
    <sheet name="Composition" sheetId="1" r:id="rId1"/>
    <sheet name="Export" sheetId="2" r:id="rId2"/>
    <sheet name="import" sheetId="3" r:id="rId3"/>
    <sheet name="Partners" sheetId="4" r:id="rId4"/>
  </sheets>
  <definedNames>
    <definedName name="_xlnm.Print_Area" localSheetId="0">'Composition'!#REF!</definedName>
  </definedNames>
  <calcPr fullCalcOnLoad="1"/>
</workbook>
</file>

<file path=xl/sharedStrings.xml><?xml version="1.0" encoding="utf-8"?>
<sst xmlns="http://schemas.openxmlformats.org/spreadsheetml/2006/main" count="181" uniqueCount="130">
  <si>
    <t>S.N</t>
  </si>
  <si>
    <t>Commodities</t>
  </si>
  <si>
    <t>Unit</t>
  </si>
  <si>
    <t>Quantity</t>
  </si>
  <si>
    <t>Value</t>
  </si>
  <si>
    <t>Yarns ( Polyester, Cotton and others)</t>
  </si>
  <si>
    <t>Woolen Carpet</t>
  </si>
  <si>
    <t>Sq.Mtr.</t>
  </si>
  <si>
    <t>Readymade Garments</t>
  </si>
  <si>
    <t>Iron and Steel products</t>
  </si>
  <si>
    <t>Cardamom</t>
  </si>
  <si>
    <t>Kg.</t>
  </si>
  <si>
    <t>Juices</t>
  </si>
  <si>
    <t>Tea</t>
  </si>
  <si>
    <t>Woolen and Pashmina shawls</t>
  </si>
  <si>
    <t>Footwear</t>
  </si>
  <si>
    <t>Copper and articles thereof</t>
  </si>
  <si>
    <t>Medicinal Herbs</t>
  </si>
  <si>
    <t>Lentils</t>
  </si>
  <si>
    <t>Hides &amp; Skins</t>
  </si>
  <si>
    <t>Noodles, pasta and like</t>
  </si>
  <si>
    <t>Ginger</t>
  </si>
  <si>
    <t>Nepalese paper and paper Products</t>
  </si>
  <si>
    <t>Cotton sacks and bags</t>
  </si>
  <si>
    <t>Articles of silver jewellery</t>
  </si>
  <si>
    <t>Others</t>
  </si>
  <si>
    <t>Total</t>
  </si>
  <si>
    <t>Petroleum Products</t>
  </si>
  <si>
    <t>Iron &amp; Steel and products thereof</t>
  </si>
  <si>
    <t>Machinery and parts</t>
  </si>
  <si>
    <t>Transport Vehicles and parts thereof</t>
  </si>
  <si>
    <t>Electronic and Electrical Equipments</t>
  </si>
  <si>
    <t>Cereals</t>
  </si>
  <si>
    <t>Telecommunication Equipment and parts</t>
  </si>
  <si>
    <t>Gold</t>
  </si>
  <si>
    <t>Pharmaceutical products</t>
  </si>
  <si>
    <t>Aircraft and parts thereof</t>
  </si>
  <si>
    <t>Articles of apparel and clothing accessories</t>
  </si>
  <si>
    <t>Fertilizers</t>
  </si>
  <si>
    <t>Chemicals</t>
  </si>
  <si>
    <t>Man-made staple fibres ( Synthetic, Polyester etc)</t>
  </si>
  <si>
    <t>Silver</t>
  </si>
  <si>
    <t>Rubber and articles thereof</t>
  </si>
  <si>
    <t>Cotton ( Yarn and Fabrics)</t>
  </si>
  <si>
    <t>Wool, fine or coarse animal hair</t>
  </si>
  <si>
    <t>Foreign Trade Balance of Nepal</t>
  </si>
  <si>
    <t>In Billion Rs.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</si>
  <si>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</si>
  <si>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</si>
  <si>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</si>
  <si>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</si>
  <si>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</si>
  <si>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</si>
  <si>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</si>
  <si>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>% Change</t>
  </si>
  <si>
    <t>in value</t>
  </si>
  <si>
    <t xml:space="preserve">COMPARISON OF TOTAL EXPORTS OF SOME MAJOR COMMODITIES </t>
  </si>
  <si>
    <t>(Provisional)</t>
  </si>
  <si>
    <t>In '000 Rs.</t>
  </si>
  <si>
    <t xml:space="preserve">COMPARISON OF TOTAL IMPORTS OF SOME MAJOR COMMODITIES </t>
  </si>
  <si>
    <t>Jute and Jute Products</t>
  </si>
  <si>
    <t>Handicrafts ( Painting, Sculpture and statuary)</t>
  </si>
  <si>
    <t>Palm oil</t>
  </si>
  <si>
    <t>Soyabean oil</t>
  </si>
  <si>
    <t xml:space="preserve">% Share </t>
  </si>
  <si>
    <t>Gold Jewellery</t>
  </si>
  <si>
    <t>Rosin and resin acid</t>
  </si>
  <si>
    <t>Dentifrices (toothpaste)</t>
  </si>
  <si>
    <t>Essential Oils</t>
  </si>
  <si>
    <t>Polythene Granules</t>
  </si>
  <si>
    <t>Crude soyabean oil</t>
  </si>
  <si>
    <t>Crude palm Oil</t>
  </si>
  <si>
    <t>Aluminium and articles thereof</t>
  </si>
  <si>
    <t>Low erucic acid rape or colza seeds</t>
  </si>
  <si>
    <t>Zinc and articles thereof</t>
  </si>
  <si>
    <t>Sunflower Oil</t>
  </si>
  <si>
    <t>Crude sunflower oil</t>
  </si>
  <si>
    <t>F.Y. 2078/79</t>
  </si>
  <si>
    <t>Major Trading Partners of Nepal</t>
  </si>
  <si>
    <t>Exports</t>
  </si>
  <si>
    <t>Countries/Region</t>
  </si>
  <si>
    <t>Grand Total</t>
  </si>
  <si>
    <t>Imports</t>
  </si>
  <si>
    <t>(2021/22)</t>
  </si>
  <si>
    <t>Value in 000 Rs</t>
  </si>
  <si>
    <t xml:space="preserve">F.Y. 2079/80 </t>
  </si>
  <si>
    <t>Woolen Felt Products</t>
  </si>
  <si>
    <t>Fabrics</t>
  </si>
  <si>
    <t>Dog or cat food</t>
  </si>
  <si>
    <t>F.Y. 2079/80</t>
  </si>
  <si>
    <t>Woolen wovenwear</t>
  </si>
  <si>
    <t>(2022/23)</t>
  </si>
  <si>
    <t>% Change in Value</t>
  </si>
  <si>
    <t>(Annual)</t>
  </si>
  <si>
    <t>Argentina</t>
  </si>
  <si>
    <t>Australia</t>
  </si>
  <si>
    <t>Belgium</t>
  </si>
  <si>
    <t>Canada</t>
  </si>
  <si>
    <t>China</t>
  </si>
  <si>
    <t>Denmark</t>
  </si>
  <si>
    <t>France</t>
  </si>
  <si>
    <t>Germany</t>
  </si>
  <si>
    <t>India</t>
  </si>
  <si>
    <t>Indonesia</t>
  </si>
  <si>
    <t>Italy</t>
  </si>
  <si>
    <t>Japan</t>
  </si>
  <si>
    <t>Malaysia</t>
  </si>
  <si>
    <t>Netherlands</t>
  </si>
  <si>
    <t>Oman</t>
  </si>
  <si>
    <t>Qatar</t>
  </si>
  <si>
    <t>Saudi Arabia</t>
  </si>
  <si>
    <t>Thailand</t>
  </si>
  <si>
    <t>Turkey</t>
  </si>
  <si>
    <t>Ukraine</t>
  </si>
  <si>
    <t>United Arab Emirates</t>
  </si>
  <si>
    <t>United Kingdom</t>
  </si>
  <si>
    <t>United States</t>
  </si>
  <si>
    <t>F.Y. 2077/78 (2020/21) Shrawan-Jestha</t>
  </si>
  <si>
    <t>F.Y. 2078/79 (2021/22) Shrawan-Jestha</t>
  </si>
  <si>
    <t>Percentage Change in First Eleven Month of F.Y. 2078/79 compared to same period of the previous year</t>
  </si>
  <si>
    <t>Percentage Change in First Eleven Month of F.Y. 2079/80 compared to same period of the previous year</t>
  </si>
  <si>
    <t>DURING THE FIRST ELEVEN MONTH OF THE F.Y. 2078/79 AND 2079/80</t>
  </si>
  <si>
    <t>(Shrawan-Jestha)</t>
  </si>
  <si>
    <t>IN THE FIRST ElEVEN MONTH OF THE F.Y. 2078/79 AND 2079/80</t>
  </si>
  <si>
    <t xml:space="preserve"> (Sharwan-Jestha) </t>
  </si>
  <si>
    <t>% Share Sharwan -Jestha</t>
  </si>
  <si>
    <t>(First Eleven Month Provisional)</t>
  </si>
  <si>
    <t xml:space="preserve">    F.Y. 2078/79        (Shrwan-Jestha)</t>
  </si>
  <si>
    <t xml:space="preserve">    F.Y. 2079/80        (Shrwan-Jestha)</t>
  </si>
  <si>
    <t>F.Y. 2079/80 (2022/23) Shrawan -Jestha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</si>
</sst>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#,##0.0"/>
    <numFmt numFmtId="174" formatCode="0.0"/>
    <numFmt numFmtId="175" formatCode="_(* #,##0.0_);_(* \(#,##0.0\);_(* &quot;-&quot;??_);_(@_)"/>
    <numFmt numFmtId="176" formatCode="0.0000"/>
    <numFmt numFmtId="177" formatCode="0.000"/>
    <numFmt numFmtId="178" formatCode="#,##0.000"/>
    <numFmt numFmtId="179" formatCode="_(* #,##0.000_);_(* \(#,##0.000\);_(* &quot;-&quot;??_);_(@_)"/>
    <numFmt numFmtId="180" formatCode="[$-409]dddd\,\ mmmm\ dd\,\ yyyy"/>
    <numFmt numFmtId="181" formatCode="[$-409]h:mm:ss\ AM/PM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_(* #,##0.00000000_);_(* \(#,##0.00000000\);_(* &quot;-&quot;??_);_(@_)"/>
    <numFmt numFmtId="187" formatCode="_(* #,##0.000000000_);_(* \(#,##0.000000000\);_(* &quot;-&quot;??_);_(@_)"/>
    <numFmt numFmtId="188" formatCode="_(* #,##0.0000000000_);_(* \(#,##0.0000000000\);_(* &quot;-&quot;??_);_(@_)"/>
    <numFmt numFmtId="189" formatCode="_(* #,##0.00000000000_);_(* \(#,##0.00000000000\);_(* &quot;-&quot;??_);_(@_)"/>
    <numFmt numFmtId="190" formatCode="0.000000"/>
    <numFmt numFmtId="191" formatCode="0.00000"/>
    <numFmt numFmtId="192" formatCode="0.0000000"/>
    <numFmt numFmtId="193" formatCode="_(* #,##0.0_);_(* \(#,##0.0\);_(* &quot;-&quot;?_);_(@_)"/>
    <numFmt numFmtId="194" formatCode="_-* #,##0.0_-;\-* #,##0.0_-;_-* &quot;-&quot;??_-;_-@_-"/>
    <numFmt numFmtId="195" formatCode="_-* #,##0_-;\-* #,##0_-;_-* &quot;-&quot;??_-;_-@_-"/>
    <numFmt numFmtId="196" formatCode="#,##0.0_);\(#,##0.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49">
    <xf numFmtId="0" fontId="0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172" fontId="23" fillId="0" borderId="0" xfId="42" applyNumberFormat="1" applyFont="1" applyAlignment="1">
      <alignment/>
    </xf>
    <xf numFmtId="0" fontId="25" fillId="0" borderId="0" xfId="0" applyFont="1" applyBorder="1" applyAlignment="1">
      <alignment horizontal="right"/>
    </xf>
    <xf numFmtId="0" fontId="23" fillId="0" borderId="12" xfId="0" applyFont="1" applyBorder="1" applyAlignment="1">
      <alignment/>
    </xf>
    <xf numFmtId="0" fontId="25" fillId="0" borderId="13" xfId="0" applyFont="1" applyBorder="1" applyAlignment="1">
      <alignment horizontal="right"/>
    </xf>
    <xf numFmtId="0" fontId="23" fillId="0" borderId="14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5" xfId="0" applyFont="1" applyBorder="1" applyAlignment="1">
      <alignment/>
    </xf>
    <xf numFmtId="0" fontId="24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175" fontId="26" fillId="0" borderId="16" xfId="42" applyNumberFormat="1" applyFont="1" applyBorder="1" applyAlignment="1">
      <alignment vertical="top"/>
    </xf>
    <xf numFmtId="0" fontId="23" fillId="0" borderId="17" xfId="0" applyFont="1" applyBorder="1" applyAlignment="1">
      <alignment/>
    </xf>
    <xf numFmtId="172" fontId="2" fillId="0" borderId="0" xfId="42" applyNumberFormat="1" applyFont="1" applyBorder="1" applyAlignment="1">
      <alignment horizontal="left"/>
    </xf>
    <xf numFmtId="172" fontId="2" fillId="0" borderId="0" xfId="42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0" fontId="27" fillId="0" borderId="16" xfId="0" applyFont="1" applyBorder="1" applyAlignment="1">
      <alignment vertical="top"/>
    </xf>
    <xf numFmtId="0" fontId="0" fillId="0" borderId="0" xfId="0" applyFont="1" applyBorder="1" applyAlignment="1">
      <alignment/>
    </xf>
    <xf numFmtId="0" fontId="27" fillId="0" borderId="12" xfId="0" applyFont="1" applyBorder="1" applyAlignment="1">
      <alignment vertical="top"/>
    </xf>
    <xf numFmtId="172" fontId="0" fillId="0" borderId="0" xfId="42" applyNumberFormat="1" applyFont="1" applyBorder="1" applyAlignment="1">
      <alignment vertical="top"/>
    </xf>
    <xf numFmtId="0" fontId="28" fillId="0" borderId="10" xfId="0" applyFont="1" applyBorder="1" applyAlignment="1">
      <alignment vertical="top"/>
    </xf>
    <xf numFmtId="0" fontId="29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18" xfId="0" applyFont="1" applyBorder="1" applyAlignment="1">
      <alignment horizontal="center" vertical="top"/>
    </xf>
    <xf numFmtId="0" fontId="25" fillId="0" borderId="12" xfId="0" applyFont="1" applyBorder="1" applyAlignment="1">
      <alignment horizontal="left" vertical="top"/>
    </xf>
    <xf numFmtId="0" fontId="25" fillId="0" borderId="12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/>
    </xf>
    <xf numFmtId="0" fontId="5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8" fillId="0" borderId="0" xfId="0" applyFont="1" applyBorder="1" applyAlignment="1">
      <alignment horizontal="right"/>
    </xf>
    <xf numFmtId="0" fontId="0" fillId="0" borderId="0" xfId="0" applyFont="1" applyBorder="1" applyAlignment="1">
      <alignment vertical="top"/>
    </xf>
    <xf numFmtId="0" fontId="4" fillId="0" borderId="0" xfId="0" applyNumberFormat="1" applyFont="1" applyBorder="1" applyAlignment="1">
      <alignment horizontal="center" vertical="top"/>
    </xf>
    <xf numFmtId="172" fontId="4" fillId="0" borderId="0" xfId="42" applyNumberFormat="1" applyFont="1" applyBorder="1" applyAlignment="1">
      <alignment horizontal="center" vertical="top"/>
    </xf>
    <xf numFmtId="172" fontId="0" fillId="0" borderId="0" xfId="42" applyNumberFormat="1" applyFont="1" applyBorder="1" applyAlignment="1">
      <alignment/>
    </xf>
    <xf numFmtId="0" fontId="27" fillId="0" borderId="20" xfId="0" applyFont="1" applyBorder="1" applyAlignment="1">
      <alignment vertical="top"/>
    </xf>
    <xf numFmtId="0" fontId="27" fillId="0" borderId="0" xfId="0" applyFont="1" applyBorder="1" applyAlignment="1">
      <alignment vertical="top"/>
    </xf>
    <xf numFmtId="0" fontId="28" fillId="0" borderId="11" xfId="0" applyFont="1" applyBorder="1" applyAlignment="1">
      <alignment vertical="top"/>
    </xf>
    <xf numFmtId="172" fontId="0" fillId="0" borderId="0" xfId="42" applyNumberFormat="1" applyFont="1" applyBorder="1" applyAlignment="1">
      <alignment vertical="top"/>
    </xf>
    <xf numFmtId="43" fontId="0" fillId="0" borderId="0" xfId="42" applyFont="1" applyBorder="1" applyAlignment="1">
      <alignment vertical="top"/>
    </xf>
    <xf numFmtId="0" fontId="0" fillId="0" borderId="0" xfId="0" applyBorder="1" applyAlignment="1">
      <alignment/>
    </xf>
    <xf numFmtId="172" fontId="28" fillId="0" borderId="15" xfId="42" applyNumberFormat="1" applyFont="1" applyBorder="1" applyAlignment="1">
      <alignment horizontal="right" vertical="top"/>
    </xf>
    <xf numFmtId="0" fontId="30" fillId="0" borderId="11" xfId="0" applyFont="1" applyBorder="1" applyAlignment="1">
      <alignment vertical="top"/>
    </xf>
    <xf numFmtId="0" fontId="30" fillId="0" borderId="12" xfId="0" applyFont="1" applyBorder="1" applyAlignment="1">
      <alignment vertical="top"/>
    </xf>
    <xf numFmtId="0" fontId="30" fillId="0" borderId="16" xfId="0" applyFont="1" applyBorder="1" applyAlignment="1">
      <alignment vertical="top"/>
    </xf>
    <xf numFmtId="0" fontId="51" fillId="0" borderId="0" xfId="0" applyFont="1" applyBorder="1" applyAlignment="1">
      <alignment vertical="top"/>
    </xf>
    <xf numFmtId="0" fontId="25" fillId="0" borderId="10" xfId="0" applyFont="1" applyBorder="1" applyAlignment="1">
      <alignment horizontal="center" vertical="center"/>
    </xf>
    <xf numFmtId="172" fontId="25" fillId="0" borderId="12" xfId="42" applyNumberFormat="1" applyFont="1" applyBorder="1" applyAlignment="1">
      <alignment horizontal="right"/>
    </xf>
    <xf numFmtId="0" fontId="3" fillId="0" borderId="19" xfId="0" applyFont="1" applyBorder="1" applyAlignment="1">
      <alignment horizontal="right" vertical="top"/>
    </xf>
    <xf numFmtId="0" fontId="3" fillId="0" borderId="18" xfId="0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  <xf numFmtId="0" fontId="55" fillId="0" borderId="10" xfId="0" applyFont="1" applyBorder="1" applyAlignment="1">
      <alignment vertical="top"/>
    </xf>
    <xf numFmtId="0" fontId="55" fillId="0" borderId="21" xfId="0" applyFont="1" applyBorder="1" applyAlignment="1">
      <alignment vertical="top"/>
    </xf>
    <xf numFmtId="172" fontId="28" fillId="0" borderId="0" xfId="42" applyNumberFormat="1" applyFont="1" applyBorder="1" applyAlignment="1">
      <alignment horizontal="right" vertical="top"/>
    </xf>
    <xf numFmtId="172" fontId="0" fillId="0" borderId="0" xfId="42" applyNumberFormat="1" applyFont="1" applyBorder="1" applyAlignment="1">
      <alignment vertical="top"/>
    </xf>
    <xf numFmtId="172" fontId="2" fillId="0" borderId="0" xfId="42" applyNumberFormat="1" applyFont="1" applyBorder="1" applyAlignment="1">
      <alignment vertical="top"/>
    </xf>
    <xf numFmtId="174" fontId="23" fillId="0" borderId="15" xfId="0" applyNumberFormat="1" applyFont="1" applyBorder="1" applyAlignment="1">
      <alignment horizontal="left"/>
    </xf>
    <xf numFmtId="43" fontId="24" fillId="0" borderId="10" xfId="42" applyFont="1" applyBorder="1" applyAlignment="1">
      <alignment vertical="top"/>
    </xf>
    <xf numFmtId="174" fontId="23" fillId="0" borderId="14" xfId="0" applyNumberFormat="1" applyFont="1" applyBorder="1" applyAlignment="1">
      <alignment horizontal="left"/>
    </xf>
    <xf numFmtId="174" fontId="23" fillId="0" borderId="16" xfId="0" applyNumberFormat="1" applyFont="1" applyBorder="1" applyAlignment="1">
      <alignment vertical="top"/>
    </xf>
    <xf numFmtId="0" fontId="23" fillId="0" borderId="10" xfId="0" applyFont="1" applyBorder="1" applyAlignment="1">
      <alignment vertical="top"/>
    </xf>
    <xf numFmtId="0" fontId="30" fillId="0" borderId="10" xfId="0" applyFont="1" applyBorder="1" applyAlignment="1">
      <alignment vertical="top"/>
    </xf>
    <xf numFmtId="0" fontId="55" fillId="0" borderId="22" xfId="0" applyFont="1" applyBorder="1" applyAlignment="1">
      <alignment vertical="top"/>
    </xf>
    <xf numFmtId="43" fontId="25" fillId="0" borderId="20" xfId="0" applyNumberFormat="1" applyFont="1" applyBorder="1" applyAlignment="1">
      <alignment vertical="top"/>
    </xf>
    <xf numFmtId="43" fontId="25" fillId="0" borderId="12" xfId="0" applyNumberFormat="1" applyFont="1" applyBorder="1" applyAlignment="1">
      <alignment vertical="top"/>
    </xf>
    <xf numFmtId="43" fontId="0" fillId="0" borderId="0" xfId="42" applyFont="1" applyBorder="1" applyAlignment="1">
      <alignment vertical="top"/>
    </xf>
    <xf numFmtId="0" fontId="25" fillId="0" borderId="18" xfId="0" applyFont="1" applyBorder="1" applyAlignment="1">
      <alignment horizontal="left"/>
    </xf>
    <xf numFmtId="0" fontId="26" fillId="0" borderId="19" xfId="0" applyFont="1" applyBorder="1" applyAlignment="1">
      <alignment/>
    </xf>
    <xf numFmtId="0" fontId="25" fillId="0" borderId="19" xfId="0" applyFont="1" applyBorder="1" applyAlignment="1">
      <alignment vertical="top" wrapText="1"/>
    </xf>
    <xf numFmtId="0" fontId="23" fillId="0" borderId="17" xfId="0" applyFont="1" applyBorder="1" applyAlignment="1">
      <alignment vertical="top" wrapText="1"/>
    </xf>
    <xf numFmtId="174" fontId="23" fillId="0" borderId="0" xfId="0" applyNumberFormat="1" applyFont="1" applyBorder="1" applyAlignment="1">
      <alignment vertical="top"/>
    </xf>
    <xf numFmtId="0" fontId="23" fillId="0" borderId="19" xfId="0" applyFont="1" applyBorder="1" applyAlignment="1">
      <alignment/>
    </xf>
    <xf numFmtId="0" fontId="23" fillId="0" borderId="13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0" xfId="0" applyFont="1" applyBorder="1" applyAlignment="1">
      <alignment/>
    </xf>
    <xf numFmtId="0" fontId="23" fillId="0" borderId="11" xfId="0" applyFont="1" applyBorder="1" applyAlignment="1">
      <alignment vertical="top"/>
    </xf>
    <xf numFmtId="174" fontId="23" fillId="0" borderId="12" xfId="0" applyNumberFormat="1" applyFont="1" applyBorder="1" applyAlignment="1">
      <alignment vertical="top"/>
    </xf>
    <xf numFmtId="175" fontId="23" fillId="0" borderId="16" xfId="0" applyNumberFormat="1" applyFont="1" applyBorder="1" applyAlignment="1">
      <alignment/>
    </xf>
    <xf numFmtId="0" fontId="23" fillId="0" borderId="18" xfId="0" applyFont="1" applyBorder="1" applyAlignment="1">
      <alignment/>
    </xf>
    <xf numFmtId="43" fontId="29" fillId="0" borderId="12" xfId="42" applyFont="1" applyBorder="1" applyAlignment="1">
      <alignment/>
    </xf>
    <xf numFmtId="175" fontId="26" fillId="0" borderId="15" xfId="42" applyNumberFormat="1" applyFont="1" applyBorder="1" applyAlignment="1">
      <alignment vertical="top"/>
    </xf>
    <xf numFmtId="0" fontId="25" fillId="0" borderId="12" xfId="0" applyFont="1" applyBorder="1" applyAlignment="1">
      <alignment horizontal="left"/>
    </xf>
    <xf numFmtId="0" fontId="26" fillId="0" borderId="16" xfId="0" applyFont="1" applyBorder="1" applyAlignment="1">
      <alignment/>
    </xf>
    <xf numFmtId="43" fontId="53" fillId="0" borderId="0" xfId="42" applyFont="1" applyAlignment="1">
      <alignment/>
    </xf>
    <xf numFmtId="0" fontId="51" fillId="0" borderId="12" xfId="0" applyFont="1" applyBorder="1" applyAlignment="1">
      <alignment vertical="top" wrapText="1"/>
    </xf>
    <xf numFmtId="172" fontId="28" fillId="0" borderId="16" xfId="42" applyNumberFormat="1" applyFont="1" applyBorder="1" applyAlignment="1">
      <alignment vertical="top"/>
    </xf>
    <xf numFmtId="0" fontId="28" fillId="0" borderId="10" xfId="0" applyFont="1" applyBorder="1" applyAlignment="1">
      <alignment horizontal="right" vertical="center"/>
    </xf>
    <xf numFmtId="43" fontId="51" fillId="0" borderId="0" xfId="42" applyFont="1" applyBorder="1" applyAlignment="1">
      <alignment vertical="top"/>
    </xf>
    <xf numFmtId="43" fontId="3" fillId="0" borderId="16" xfId="42" applyFont="1" applyBorder="1" applyAlignment="1">
      <alignment/>
    </xf>
    <xf numFmtId="20" fontId="25" fillId="0" borderId="18" xfId="0" applyNumberFormat="1" applyFont="1" applyBorder="1" applyAlignment="1" quotePrefix="1">
      <alignment horizontal="right"/>
    </xf>
    <xf numFmtId="174" fontId="25" fillId="0" borderId="13" xfId="0" applyNumberFormat="1" applyFont="1" applyBorder="1" applyAlignment="1">
      <alignment horizontal="left"/>
    </xf>
    <xf numFmtId="0" fontId="25" fillId="0" borderId="19" xfId="0" applyFont="1" applyBorder="1" applyAlignment="1">
      <alignment/>
    </xf>
    <xf numFmtId="0" fontId="25" fillId="0" borderId="15" xfId="0" applyFont="1" applyBorder="1" applyAlignment="1">
      <alignment/>
    </xf>
    <xf numFmtId="43" fontId="51" fillId="0" borderId="22" xfId="42" applyFont="1" applyBorder="1" applyAlignment="1">
      <alignment/>
    </xf>
    <xf numFmtId="172" fontId="0" fillId="0" borderId="19" xfId="42" applyNumberFormat="1" applyFont="1" applyBorder="1" applyAlignment="1">
      <alignment/>
    </xf>
    <xf numFmtId="172" fontId="1" fillId="0" borderId="19" xfId="42" applyNumberFormat="1" applyFont="1" applyBorder="1" applyAlignment="1">
      <alignment horizontal="right" vertical="top"/>
    </xf>
    <xf numFmtId="172" fontId="1" fillId="0" borderId="15" xfId="42" applyNumberFormat="1" applyFont="1" applyBorder="1" applyAlignment="1">
      <alignment horizontal="right" vertical="top"/>
    </xf>
    <xf numFmtId="172" fontId="53" fillId="0" borderId="0" xfId="42" applyNumberFormat="1" applyFont="1" applyBorder="1" applyAlignment="1">
      <alignment vertical="top"/>
    </xf>
    <xf numFmtId="172" fontId="0" fillId="0" borderId="15" xfId="42" applyNumberFormat="1" applyFont="1" applyBorder="1" applyAlignment="1">
      <alignment vertical="top"/>
    </xf>
    <xf numFmtId="172" fontId="0" fillId="0" borderId="19" xfId="42" applyNumberFormat="1" applyFont="1" applyBorder="1" applyAlignment="1">
      <alignment vertical="top"/>
    </xf>
    <xf numFmtId="43" fontId="29" fillId="0" borderId="0" xfId="42" applyFont="1" applyAlignment="1">
      <alignment/>
    </xf>
    <xf numFmtId="172" fontId="1" fillId="0" borderId="0" xfId="42" applyNumberFormat="1" applyFont="1" applyBorder="1" applyAlignment="1">
      <alignment horizontal="right" vertical="top"/>
    </xf>
    <xf numFmtId="172" fontId="28" fillId="0" borderId="14" xfId="42" applyNumberFormat="1" applyFont="1" applyBorder="1" applyAlignment="1">
      <alignment horizontal="right" vertical="top"/>
    </xf>
    <xf numFmtId="172" fontId="1" fillId="0" borderId="18" xfId="42" applyNumberFormat="1" applyFont="1" applyBorder="1" applyAlignment="1">
      <alignment horizontal="right" vertical="center"/>
    </xf>
    <xf numFmtId="172" fontId="5" fillId="0" borderId="0" xfId="42" applyNumberFormat="1" applyFont="1" applyBorder="1" applyAlignment="1">
      <alignment vertical="top"/>
    </xf>
    <xf numFmtId="172" fontId="1" fillId="0" borderId="17" xfId="42" applyNumberFormat="1" applyFont="1" applyBorder="1" applyAlignment="1">
      <alignment horizontal="right" vertical="center"/>
    </xf>
    <xf numFmtId="172" fontId="51" fillId="0" borderId="22" xfId="42" applyNumberFormat="1" applyFont="1" applyBorder="1" applyAlignment="1">
      <alignment/>
    </xf>
    <xf numFmtId="172" fontId="1" fillId="0" borderId="20" xfId="42" applyNumberFormat="1" applyFont="1" applyBorder="1" applyAlignment="1">
      <alignment vertical="center"/>
    </xf>
    <xf numFmtId="172" fontId="27" fillId="0" borderId="12" xfId="42" applyNumberFormat="1" applyFont="1" applyBorder="1" applyAlignment="1">
      <alignment vertical="top"/>
    </xf>
    <xf numFmtId="172" fontId="0" fillId="0" borderId="18" xfId="42" applyNumberFormat="1" applyFont="1" applyBorder="1" applyAlignment="1">
      <alignment/>
    </xf>
    <xf numFmtId="172" fontId="27" fillId="0" borderId="0" xfId="42" applyNumberFormat="1" applyFont="1" applyBorder="1" applyAlignment="1">
      <alignment vertical="top"/>
    </xf>
    <xf numFmtId="172" fontId="27" fillId="0" borderId="16" xfId="42" applyNumberFormat="1" applyFont="1" applyBorder="1" applyAlignment="1">
      <alignment vertical="top"/>
    </xf>
    <xf numFmtId="172" fontId="1" fillId="0" borderId="0" xfId="42" applyNumberFormat="1" applyFont="1" applyBorder="1" applyAlignment="1">
      <alignment vertical="center"/>
    </xf>
    <xf numFmtId="172" fontId="27" fillId="0" borderId="0" xfId="42" applyNumberFormat="1" applyFont="1" applyFill="1" applyBorder="1" applyAlignment="1">
      <alignment vertical="top"/>
    </xf>
    <xf numFmtId="172" fontId="27" fillId="0" borderId="0" xfId="42" applyNumberFormat="1" applyFont="1" applyBorder="1" applyAlignment="1">
      <alignment horizontal="left"/>
    </xf>
    <xf numFmtId="172" fontId="51" fillId="0" borderId="10" xfId="42" applyNumberFormat="1" applyFont="1" applyBorder="1" applyAlignment="1">
      <alignment/>
    </xf>
    <xf numFmtId="0" fontId="54" fillId="0" borderId="0" xfId="0" applyFont="1" applyBorder="1" applyAlignment="1">
      <alignment vertical="top"/>
    </xf>
    <xf numFmtId="0" fontId="25" fillId="0" borderId="0" xfId="0" applyFont="1" applyBorder="1" applyAlignment="1">
      <alignment horizontal="center" vertical="top" wrapText="1"/>
    </xf>
    <xf numFmtId="172" fontId="25" fillId="0" borderId="0" xfId="0" applyNumberFormat="1" applyFont="1" applyBorder="1" applyAlignment="1">
      <alignment horizontal="center" vertical="top" wrapText="1"/>
    </xf>
    <xf numFmtId="172" fontId="53" fillId="0" borderId="0" xfId="0" applyNumberFormat="1" applyFont="1" applyBorder="1" applyAlignment="1">
      <alignment vertical="top"/>
    </xf>
    <xf numFmtId="172" fontId="53" fillId="0" borderId="0" xfId="42" applyNumberFormat="1" applyFont="1" applyBorder="1" applyAlignment="1">
      <alignment horizontal="right" vertical="top"/>
    </xf>
    <xf numFmtId="0" fontId="53" fillId="0" borderId="0" xfId="0" applyFont="1" applyBorder="1" applyAlignment="1">
      <alignment vertical="top"/>
    </xf>
    <xf numFmtId="2" fontId="53" fillId="0" borderId="0" xfId="0" applyNumberFormat="1" applyFont="1" applyBorder="1" applyAlignment="1">
      <alignment vertical="top"/>
    </xf>
    <xf numFmtId="0" fontId="25" fillId="0" borderId="12" xfId="0" applyFont="1" applyBorder="1" applyAlignment="1">
      <alignment horizontal="center" vertical="top"/>
    </xf>
    <xf numFmtId="0" fontId="25" fillId="0" borderId="13" xfId="0" applyFont="1" applyBorder="1" applyAlignment="1">
      <alignment horizontal="centerContinuous" vertical="top"/>
    </xf>
    <xf numFmtId="172" fontId="25" fillId="0" borderId="13" xfId="42" applyNumberFormat="1" applyFont="1" applyBorder="1" applyAlignment="1">
      <alignment horizontal="center" vertical="center"/>
    </xf>
    <xf numFmtId="172" fontId="25" fillId="0" borderId="12" xfId="42" applyNumberFormat="1" applyFont="1" applyBorder="1" applyAlignment="1">
      <alignment horizontal="right" vertical="center"/>
    </xf>
    <xf numFmtId="0" fontId="54" fillId="0" borderId="13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top"/>
    </xf>
    <xf numFmtId="0" fontId="25" fillId="0" borderId="14" xfId="0" applyFont="1" applyBorder="1" applyAlignment="1">
      <alignment vertical="top"/>
    </xf>
    <xf numFmtId="172" fontId="25" fillId="0" borderId="14" xfId="42" applyNumberFormat="1" applyFont="1" applyBorder="1" applyAlignment="1">
      <alignment horizontal="center" vertical="top"/>
    </xf>
    <xf numFmtId="0" fontId="25" fillId="0" borderId="14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top"/>
    </xf>
    <xf numFmtId="0" fontId="23" fillId="0" borderId="12" xfId="0" applyNumberFormat="1" applyFont="1" applyBorder="1" applyAlignment="1">
      <alignment vertical="top"/>
    </xf>
    <xf numFmtId="0" fontId="23" fillId="0" borderId="16" xfId="0" applyFont="1" applyBorder="1" applyAlignment="1">
      <alignment horizontal="center" vertical="top"/>
    </xf>
    <xf numFmtId="0" fontId="23" fillId="0" borderId="16" xfId="0" applyNumberFormat="1" applyFont="1" applyBorder="1" applyAlignment="1">
      <alignment vertical="top"/>
    </xf>
    <xf numFmtId="0" fontId="23" fillId="0" borderId="16" xfId="0" applyFont="1" applyBorder="1" applyAlignment="1">
      <alignment vertical="top"/>
    </xf>
    <xf numFmtId="0" fontId="24" fillId="0" borderId="16" xfId="0" applyFont="1" applyBorder="1" applyAlignment="1">
      <alignment vertical="center"/>
    </xf>
    <xf numFmtId="0" fontId="53" fillId="0" borderId="16" xfId="0" applyFont="1" applyBorder="1" applyAlignment="1">
      <alignment/>
    </xf>
    <xf numFmtId="0" fontId="23" fillId="0" borderId="10" xfId="0" applyFont="1" applyBorder="1" applyAlignment="1">
      <alignment horizontal="center" vertical="top"/>
    </xf>
    <xf numFmtId="0" fontId="23" fillId="0" borderId="10" xfId="0" applyNumberFormat="1" applyFont="1" applyBorder="1" applyAlignment="1">
      <alignment vertical="top"/>
    </xf>
    <xf numFmtId="0" fontId="25" fillId="0" borderId="10" xfId="0" applyFont="1" applyBorder="1" applyAlignment="1">
      <alignment/>
    </xf>
    <xf numFmtId="0" fontId="25" fillId="0" borderId="10" xfId="0" applyNumberFormat="1" applyFont="1" applyBorder="1" applyAlignment="1">
      <alignment vertical="top"/>
    </xf>
    <xf numFmtId="0" fontId="53" fillId="0" borderId="0" xfId="0" applyFont="1" applyBorder="1" applyAlignment="1">
      <alignment horizontal="left" vertical="top"/>
    </xf>
    <xf numFmtId="172" fontId="53" fillId="0" borderId="0" xfId="42" applyNumberFormat="1" applyFont="1" applyAlignment="1">
      <alignment/>
    </xf>
    <xf numFmtId="172" fontId="0" fillId="0" borderId="12" xfId="42" applyNumberFormat="1" applyFont="1" applyBorder="1" applyAlignment="1">
      <alignment/>
    </xf>
    <xf numFmtId="173" fontId="0" fillId="0" borderId="13" xfId="42" applyNumberFormat="1" applyFont="1" applyBorder="1" applyAlignment="1">
      <alignment vertical="top"/>
    </xf>
    <xf numFmtId="172" fontId="0" fillId="0" borderId="16" xfId="42" applyNumberFormat="1" applyFont="1" applyBorder="1" applyAlignment="1">
      <alignment/>
    </xf>
    <xf numFmtId="173" fontId="0" fillId="0" borderId="15" xfId="42" applyNumberFormat="1" applyFont="1" applyBorder="1" applyAlignment="1">
      <alignment vertical="top"/>
    </xf>
    <xf numFmtId="172" fontId="0" fillId="0" borderId="16" xfId="42" applyNumberFormat="1" applyFont="1" applyBorder="1" applyAlignment="1">
      <alignment/>
    </xf>
    <xf numFmtId="172" fontId="0" fillId="0" borderId="10" xfId="42" applyNumberFormat="1" applyFont="1" applyBorder="1" applyAlignment="1">
      <alignment vertical="top"/>
    </xf>
    <xf numFmtId="173" fontId="0" fillId="0" borderId="14" xfId="42" applyNumberFormat="1" applyFont="1" applyBorder="1" applyAlignment="1">
      <alignment vertical="top"/>
    </xf>
    <xf numFmtId="172" fontId="29" fillId="0" borderId="11" xfId="42" applyNumberFormat="1" applyFont="1" applyBorder="1" applyAlignment="1">
      <alignment horizontal="center"/>
    </xf>
    <xf numFmtId="172" fontId="1" fillId="0" borderId="20" xfId="42" applyNumberFormat="1" applyFont="1" applyBorder="1" applyAlignment="1">
      <alignment vertical="top"/>
    </xf>
    <xf numFmtId="172" fontId="0" fillId="0" borderId="0" xfId="42" applyNumberFormat="1" applyFont="1" applyBorder="1" applyAlignment="1">
      <alignment/>
    </xf>
    <xf numFmtId="172" fontId="1" fillId="0" borderId="0" xfId="42" applyNumberFormat="1" applyFont="1" applyBorder="1" applyAlignment="1">
      <alignment vertical="top"/>
    </xf>
    <xf numFmtId="172" fontId="25" fillId="0" borderId="20" xfId="42" applyNumberFormat="1" applyFont="1" applyBorder="1" applyAlignment="1">
      <alignment horizontal="center" vertical="center"/>
    </xf>
    <xf numFmtId="172" fontId="29" fillId="0" borderId="10" xfId="42" applyNumberFormat="1" applyFont="1" applyBorder="1" applyAlignment="1">
      <alignment horizontal="center"/>
    </xf>
    <xf numFmtId="0" fontId="25" fillId="0" borderId="16" xfId="0" applyFont="1" applyBorder="1" applyAlignment="1">
      <alignment horizontal="left" vertical="top"/>
    </xf>
    <xf numFmtId="0" fontId="29" fillId="0" borderId="12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27" fillId="0" borderId="18" xfId="0" applyFont="1" applyBorder="1" applyAlignment="1">
      <alignment horizontal="center" vertical="top"/>
    </xf>
    <xf numFmtId="173" fontId="0" fillId="0" borderId="12" xfId="42" applyNumberFormat="1" applyFont="1" applyBorder="1" applyAlignment="1">
      <alignment horizontal="center"/>
    </xf>
    <xf numFmtId="0" fontId="27" fillId="0" borderId="19" xfId="0" applyFont="1" applyBorder="1" applyAlignment="1">
      <alignment horizontal="center" vertical="top"/>
    </xf>
    <xf numFmtId="173" fontId="0" fillId="0" borderId="16" xfId="42" applyNumberFormat="1" applyFont="1" applyBorder="1" applyAlignment="1">
      <alignment horizontal="center"/>
    </xf>
    <xf numFmtId="0" fontId="27" fillId="0" borderId="17" xfId="0" applyFont="1" applyBorder="1" applyAlignment="1">
      <alignment horizontal="center" vertical="top"/>
    </xf>
    <xf numFmtId="0" fontId="0" fillId="0" borderId="10" xfId="0" applyFont="1" applyBorder="1" applyAlignment="1">
      <alignment horizontal="left"/>
    </xf>
    <xf numFmtId="0" fontId="28" fillId="0" borderId="23" xfId="0" applyFont="1" applyBorder="1" applyAlignment="1">
      <alignment horizontal="center" vertical="top"/>
    </xf>
    <xf numFmtId="0" fontId="28" fillId="0" borderId="10" xfId="0" applyFont="1" applyBorder="1" applyAlignment="1">
      <alignment horizontal="left" vertical="top"/>
    </xf>
    <xf numFmtId="173" fontId="51" fillId="0" borderId="22" xfId="42" applyNumberFormat="1" applyFont="1" applyBorder="1" applyAlignment="1">
      <alignment horizontal="center"/>
    </xf>
    <xf numFmtId="173" fontId="0" fillId="0" borderId="13" xfId="0" applyNumberFormat="1" applyFont="1" applyBorder="1" applyAlignment="1">
      <alignment horizontal="center"/>
    </xf>
    <xf numFmtId="173" fontId="0" fillId="0" borderId="15" xfId="0" applyNumberFormat="1" applyFont="1" applyBorder="1" applyAlignment="1">
      <alignment horizontal="center"/>
    </xf>
    <xf numFmtId="43" fontId="0" fillId="0" borderId="10" xfId="42" applyFont="1" applyBorder="1" applyAlignment="1">
      <alignment/>
    </xf>
    <xf numFmtId="173" fontId="0" fillId="0" borderId="15" xfId="42" applyNumberFormat="1" applyFont="1" applyBorder="1" applyAlignment="1">
      <alignment horizontal="center"/>
    </xf>
    <xf numFmtId="0" fontId="28" fillId="0" borderId="22" xfId="0" applyFont="1" applyBorder="1" applyAlignment="1">
      <alignment horizontal="center" vertical="top"/>
    </xf>
    <xf numFmtId="172" fontId="0" fillId="0" borderId="0" xfId="42" applyNumberFormat="1" applyFont="1" applyAlignment="1">
      <alignment/>
    </xf>
    <xf numFmtId="172" fontId="51" fillId="0" borderId="23" xfId="42" applyNumberFormat="1" applyFont="1" applyBorder="1" applyAlignment="1">
      <alignment vertical="top"/>
    </xf>
    <xf numFmtId="172" fontId="51" fillId="0" borderId="24" xfId="42" applyNumberFormat="1" applyFont="1" applyBorder="1" applyAlignment="1">
      <alignment/>
    </xf>
    <xf numFmtId="43" fontId="24" fillId="0" borderId="0" xfId="42" applyFont="1" applyAlignment="1">
      <alignment/>
    </xf>
    <xf numFmtId="0" fontId="25" fillId="0" borderId="12" xfId="0" applyFont="1" applyBorder="1" applyAlignment="1">
      <alignment horizontal="right" vertical="top"/>
    </xf>
    <xf numFmtId="43" fontId="23" fillId="0" borderId="14" xfId="42" applyFont="1" applyBorder="1" applyAlignment="1">
      <alignment/>
    </xf>
    <xf numFmtId="175" fontId="32" fillId="0" borderId="16" xfId="42" applyNumberFormat="1" applyFont="1" applyBorder="1" applyAlignment="1">
      <alignment vertical="top"/>
    </xf>
    <xf numFmtId="175" fontId="32" fillId="0" borderId="15" xfId="42" applyNumberFormat="1" applyFont="1" applyBorder="1" applyAlignment="1">
      <alignment vertical="top"/>
    </xf>
    <xf numFmtId="43" fontId="0" fillId="0" borderId="0" xfId="42" applyFont="1" applyAlignment="1">
      <alignment/>
    </xf>
    <xf numFmtId="43" fontId="0" fillId="0" borderId="11" xfId="42" applyFont="1" applyBorder="1" applyAlignment="1">
      <alignment/>
    </xf>
    <xf numFmtId="43" fontId="0" fillId="0" borderId="12" xfId="42" applyFont="1" applyBorder="1" applyAlignment="1">
      <alignment/>
    </xf>
    <xf numFmtId="43" fontId="0" fillId="0" borderId="16" xfId="42" applyFont="1" applyBorder="1" applyAlignment="1">
      <alignment/>
    </xf>
    <xf numFmtId="0" fontId="25" fillId="0" borderId="10" xfId="0" applyFont="1" applyBorder="1" applyAlignment="1">
      <alignment horizontal="left" vertical="top"/>
    </xf>
    <xf numFmtId="172" fontId="0" fillId="0" borderId="13" xfId="42" applyNumberFormat="1" applyFont="1" applyBorder="1" applyAlignment="1">
      <alignment/>
    </xf>
    <xf numFmtId="172" fontId="0" fillId="0" borderId="15" xfId="42" applyNumberFormat="1" applyFont="1" applyBorder="1" applyAlignment="1">
      <alignment/>
    </xf>
    <xf numFmtId="0" fontId="0" fillId="0" borderId="14" xfId="0" applyFont="1" applyBorder="1" applyAlignment="1">
      <alignment/>
    </xf>
    <xf numFmtId="0" fontId="28" fillId="0" borderId="14" xfId="0" applyFont="1" applyBorder="1" applyAlignment="1">
      <alignment horizontal="left" vertical="top"/>
    </xf>
    <xf numFmtId="0" fontId="0" fillId="0" borderId="10" xfId="0" applyFont="1" applyBorder="1" applyAlignment="1">
      <alignment horizontal="right"/>
    </xf>
    <xf numFmtId="43" fontId="54" fillId="0" borderId="22" xfId="42" applyFont="1" applyBorder="1" applyAlignment="1">
      <alignment/>
    </xf>
    <xf numFmtId="43" fontId="53" fillId="0" borderId="12" xfId="42" applyFont="1" applyBorder="1" applyAlignment="1">
      <alignment/>
    </xf>
    <xf numFmtId="43" fontId="53" fillId="0" borderId="16" xfId="42" applyFont="1" applyBorder="1" applyAlignment="1">
      <alignment/>
    </xf>
    <xf numFmtId="172" fontId="1" fillId="0" borderId="0" xfId="42" applyNumberFormat="1" applyFont="1" applyAlignment="1">
      <alignment horizontal="right" vertical="top"/>
    </xf>
    <xf numFmtId="172" fontId="28" fillId="0" borderId="11" xfId="42" applyNumberFormat="1" applyFont="1" applyBorder="1" applyAlignment="1">
      <alignment horizontal="right" vertical="top"/>
    </xf>
    <xf numFmtId="172" fontId="1" fillId="0" borderId="0" xfId="42" applyNumberFormat="1" applyFont="1" applyBorder="1" applyAlignment="1">
      <alignment horizontal="right" vertical="center"/>
    </xf>
    <xf numFmtId="172" fontId="51" fillId="0" borderId="24" xfId="42" applyNumberFormat="1" applyFont="1" applyBorder="1" applyAlignment="1">
      <alignment vertical="top"/>
    </xf>
    <xf numFmtId="172" fontId="28" fillId="0" borderId="19" xfId="42" applyNumberFormat="1" applyFont="1" applyBorder="1" applyAlignment="1">
      <alignment horizontal="right" vertical="top"/>
    </xf>
    <xf numFmtId="172" fontId="51" fillId="0" borderId="21" xfId="42" applyNumberFormat="1" applyFont="1" applyBorder="1" applyAlignment="1">
      <alignment/>
    </xf>
    <xf numFmtId="173" fontId="0" fillId="0" borderId="13" xfId="42" applyNumberFormat="1" applyFont="1" applyBorder="1" applyAlignment="1">
      <alignment/>
    </xf>
    <xf numFmtId="175" fontId="0" fillId="0" borderId="12" xfId="42" applyNumberFormat="1" applyFont="1" applyBorder="1" applyAlignment="1">
      <alignment/>
    </xf>
    <xf numFmtId="173" fontId="0" fillId="0" borderId="15" xfId="42" applyNumberFormat="1" applyFont="1" applyBorder="1" applyAlignment="1">
      <alignment/>
    </xf>
    <xf numFmtId="175" fontId="0" fillId="0" borderId="16" xfId="42" applyNumberFormat="1" applyFont="1" applyBorder="1" applyAlignment="1">
      <alignment/>
    </xf>
    <xf numFmtId="0" fontId="0" fillId="0" borderId="0" xfId="0" applyFont="1" applyBorder="1" applyAlignment="1">
      <alignment vertical="top"/>
    </xf>
    <xf numFmtId="172" fontId="0" fillId="0" borderId="17" xfId="42" applyNumberFormat="1" applyFont="1" applyBorder="1" applyAlignment="1">
      <alignment vertical="top"/>
    </xf>
    <xf numFmtId="172" fontId="27" fillId="0" borderId="14" xfId="42" applyNumberFormat="1" applyFont="1" applyFill="1" applyBorder="1" applyAlignment="1">
      <alignment/>
    </xf>
    <xf numFmtId="172" fontId="27" fillId="0" borderId="11" xfId="42" applyNumberFormat="1" applyFont="1" applyFill="1" applyBorder="1" applyAlignment="1">
      <alignment/>
    </xf>
    <xf numFmtId="175" fontId="0" fillId="0" borderId="10" xfId="42" applyNumberFormat="1" applyFont="1" applyBorder="1" applyAlignment="1">
      <alignment/>
    </xf>
    <xf numFmtId="172" fontId="51" fillId="0" borderId="21" xfId="42" applyNumberFormat="1" applyFont="1" applyBorder="1" applyAlignment="1">
      <alignment vertical="top"/>
    </xf>
    <xf numFmtId="173" fontId="51" fillId="0" borderId="21" xfId="42" applyNumberFormat="1" applyFont="1" applyBorder="1" applyAlignment="1">
      <alignment/>
    </xf>
    <xf numFmtId="175" fontId="51" fillId="0" borderId="22" xfId="42" applyNumberFormat="1" applyFont="1" applyBorder="1" applyAlignment="1">
      <alignment/>
    </xf>
    <xf numFmtId="172" fontId="0" fillId="0" borderId="18" xfId="42" applyNumberFormat="1" applyFont="1" applyBorder="1" applyAlignment="1">
      <alignment horizontal="right"/>
    </xf>
    <xf numFmtId="172" fontId="0" fillId="0" borderId="19" xfId="42" applyNumberFormat="1" applyFont="1" applyBorder="1" applyAlignment="1">
      <alignment horizontal="right" vertical="top"/>
    </xf>
    <xf numFmtId="172" fontId="0" fillId="0" borderId="17" xfId="42" applyNumberFormat="1" applyFont="1" applyBorder="1" applyAlignment="1">
      <alignment horizontal="right" vertical="top"/>
    </xf>
    <xf numFmtId="172" fontId="51" fillId="0" borderId="23" xfId="42" applyNumberFormat="1" applyFont="1" applyBorder="1" applyAlignment="1">
      <alignment/>
    </xf>
    <xf numFmtId="175" fontId="51" fillId="0" borderId="21" xfId="0" applyNumberFormat="1" applyFont="1" applyBorder="1" applyAlignment="1">
      <alignment vertical="top"/>
    </xf>
    <xf numFmtId="173" fontId="0" fillId="0" borderId="12" xfId="42" applyNumberFormat="1" applyFont="1" applyBorder="1" applyAlignment="1">
      <alignment vertical="top"/>
    </xf>
    <xf numFmtId="173" fontId="0" fillId="0" borderId="16" xfId="42" applyNumberFormat="1" applyFont="1" applyBorder="1" applyAlignment="1">
      <alignment vertical="top"/>
    </xf>
    <xf numFmtId="0" fontId="25" fillId="0" borderId="12" xfId="0" applyFont="1" applyBorder="1" applyAlignment="1">
      <alignment horizontal="right" vertical="top" wrapText="1"/>
    </xf>
    <xf numFmtId="0" fontId="25" fillId="0" borderId="10" xfId="0" applyFont="1" applyBorder="1" applyAlignment="1">
      <alignment horizontal="right"/>
    </xf>
    <xf numFmtId="173" fontId="0" fillId="0" borderId="22" xfId="42" applyNumberFormat="1" applyFont="1" applyBorder="1" applyAlignment="1">
      <alignment vertical="top"/>
    </xf>
    <xf numFmtId="0" fontId="33" fillId="0" borderId="0" xfId="0" applyFont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172" fontId="34" fillId="0" borderId="0" xfId="42" applyNumberFormat="1" applyFont="1" applyBorder="1" applyAlignment="1">
      <alignment horizontal="center" vertical="top"/>
    </xf>
    <xf numFmtId="172" fontId="4" fillId="0" borderId="0" xfId="42" applyNumberFormat="1" applyFont="1" applyBorder="1" applyAlignment="1">
      <alignment horizontal="center" vertical="top"/>
    </xf>
    <xf numFmtId="172" fontId="28" fillId="0" borderId="20" xfId="42" applyNumberFormat="1" applyFont="1" applyBorder="1" applyAlignment="1">
      <alignment horizontal="center" vertical="top"/>
    </xf>
    <xf numFmtId="172" fontId="28" fillId="0" borderId="18" xfId="42" applyNumberFormat="1" applyFont="1" applyBorder="1" applyAlignment="1">
      <alignment horizontal="center" vertical="top"/>
    </xf>
    <xf numFmtId="172" fontId="28" fillId="0" borderId="13" xfId="42" applyNumberFormat="1" applyFont="1" applyBorder="1" applyAlignment="1">
      <alignment horizontal="center" vertical="top"/>
    </xf>
    <xf numFmtId="172" fontId="28" fillId="0" borderId="0" xfId="42" applyNumberFormat="1" applyFont="1" applyBorder="1" applyAlignment="1">
      <alignment horizontal="center" vertical="top"/>
    </xf>
    <xf numFmtId="172" fontId="28" fillId="0" borderId="15" xfId="42" applyNumberFormat="1" applyFont="1" applyBorder="1" applyAlignment="1">
      <alignment horizontal="center" vertical="top"/>
    </xf>
    <xf numFmtId="0" fontId="54" fillId="0" borderId="0" xfId="0" applyFont="1" applyAlignment="1">
      <alignment horizontal="center" vertical="top"/>
    </xf>
    <xf numFmtId="0" fontId="25" fillId="0" borderId="0" xfId="0" applyFont="1" applyBorder="1" applyAlignment="1">
      <alignment horizontal="center" vertical="top" wrapText="1"/>
    </xf>
    <xf numFmtId="0" fontId="29" fillId="0" borderId="0" xfId="0" applyNumberFormat="1" applyFont="1" applyFill="1" applyBorder="1" applyAlignment="1" applyProtection="1">
      <alignment horizontal="center"/>
      <protection/>
    </xf>
    <xf numFmtId="172" fontId="25" fillId="0" borderId="0" xfId="42" applyNumberFormat="1" applyFont="1" applyBorder="1" applyAlignment="1">
      <alignment horizontal="center"/>
    </xf>
    <xf numFmtId="172" fontId="0" fillId="0" borderId="0" xfId="0" applyNumberFormat="1" applyFont="1" applyBorder="1" applyAlignment="1">
      <alignment vertical="top"/>
    </xf>
    <xf numFmtId="43" fontId="0" fillId="0" borderId="0" xfId="42" applyFont="1" applyBorder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18"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/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40.00390625" style="3" customWidth="1"/>
    <col min="2" max="2" width="14.28125" style="3" bestFit="1" customWidth="1"/>
    <col min="3" max="3" width="15.7109375" style="3" bestFit="1" customWidth="1"/>
    <col min="4" max="4" width="12.140625" style="3" bestFit="1" customWidth="1"/>
    <col min="5" max="5" width="14.28125" style="3" customWidth="1"/>
    <col min="6" max="6" width="11.28125" style="3" customWidth="1"/>
    <col min="7" max="7" width="11.00390625" style="3" customWidth="1"/>
    <col min="8" max="16384" width="9.140625" style="3" customWidth="1"/>
  </cols>
  <sheetData>
    <row r="1" spans="1:7" ht="18.75">
      <c r="A1" s="233" t="s">
        <v>45</v>
      </c>
      <c r="B1" s="233"/>
      <c r="C1" s="233"/>
      <c r="D1" s="233"/>
      <c r="E1" s="233"/>
      <c r="F1" s="233"/>
      <c r="G1" s="233"/>
    </row>
    <row r="2" spans="1:7" ht="15.75">
      <c r="A2" s="4"/>
      <c r="B2" s="4"/>
      <c r="C2" s="5"/>
      <c r="D2" s="4"/>
      <c r="E2" s="4"/>
      <c r="F2" s="6" t="s">
        <v>46</v>
      </c>
      <c r="G2" s="4"/>
    </row>
    <row r="3" spans="1:7" ht="15.75">
      <c r="A3" s="7"/>
      <c r="B3" s="188" t="s">
        <v>47</v>
      </c>
      <c r="C3" s="54" t="s">
        <v>48</v>
      </c>
      <c r="D3" s="8" t="s">
        <v>49</v>
      </c>
      <c r="E3" s="8" t="s">
        <v>50</v>
      </c>
      <c r="F3" s="234" t="s">
        <v>51</v>
      </c>
      <c r="G3" s="235"/>
    </row>
    <row r="4" spans="1:7" ht="15.75">
      <c r="A4" s="1"/>
      <c r="B4" s="1"/>
      <c r="C4" s="1"/>
      <c r="D4" s="11"/>
      <c r="E4" s="11"/>
      <c r="F4" s="10"/>
      <c r="G4" s="11"/>
    </row>
    <row r="5" spans="1:9" ht="15.75">
      <c r="A5" s="73" t="s">
        <v>117</v>
      </c>
      <c r="B5" s="86">
        <v>121.2539591392</v>
      </c>
      <c r="C5" s="107">
        <v>1383.36492400619</v>
      </c>
      <c r="D5" s="71">
        <f>+C5+B5</f>
        <v>1504.61888314539</v>
      </c>
      <c r="E5" s="70">
        <f>+C5-B5</f>
        <v>1262.11096486699</v>
      </c>
      <c r="F5" s="96" t="s">
        <v>52</v>
      </c>
      <c r="G5" s="97">
        <f>+C5/B5</f>
        <v>11.408822720733447</v>
      </c>
      <c r="I5" s="187"/>
    </row>
    <row r="6" spans="1:7" ht="15.75">
      <c r="A6" s="74" t="s">
        <v>53</v>
      </c>
      <c r="B6" s="190">
        <f>+B5*100/D5</f>
        <v>8.058782227012856</v>
      </c>
      <c r="C6" s="191">
        <f>+C5*100/D5</f>
        <v>91.94121777298714</v>
      </c>
      <c r="D6" s="80"/>
      <c r="E6" s="10"/>
      <c r="F6" s="78"/>
      <c r="G6" s="63"/>
    </row>
    <row r="7" spans="1:7" ht="15.75">
      <c r="A7" s="16"/>
      <c r="B7" s="64"/>
      <c r="C7" s="189"/>
      <c r="D7" s="81"/>
      <c r="E7" s="2"/>
      <c r="F7" s="16"/>
      <c r="G7" s="65"/>
    </row>
    <row r="8" spans="1:7" ht="15.75">
      <c r="A8" s="88" t="s">
        <v>118</v>
      </c>
      <c r="B8" s="94">
        <v>185.83701813284</v>
      </c>
      <c r="C8" s="95">
        <v>1763.22309582668</v>
      </c>
      <c r="D8" s="71">
        <f>+C8+B8</f>
        <v>1949.06011395952</v>
      </c>
      <c r="E8" s="70">
        <f>+C8-B8</f>
        <v>1577.38607769384</v>
      </c>
      <c r="F8" s="96" t="s">
        <v>52</v>
      </c>
      <c r="G8" s="97">
        <f>+C8/B8</f>
        <v>9.488007898223447</v>
      </c>
    </row>
    <row r="9" spans="1:7" ht="15.75">
      <c r="A9" s="89" t="s">
        <v>53</v>
      </c>
      <c r="B9" s="87">
        <f>+B8*100/D8</f>
        <v>9.534699150726125</v>
      </c>
      <c r="C9" s="15">
        <f>+C8*100/D8</f>
        <v>90.46530084927387</v>
      </c>
      <c r="D9" s="80"/>
      <c r="E9" s="10"/>
      <c r="F9" s="98"/>
      <c r="G9" s="99"/>
    </row>
    <row r="10" spans="1:7" ht="15.75">
      <c r="A10" s="1"/>
      <c r="B10" s="9"/>
      <c r="C10" s="1"/>
      <c r="D10" s="81"/>
      <c r="E10" s="2"/>
      <c r="F10" s="16"/>
      <c r="G10" s="9"/>
    </row>
    <row r="11" spans="1:7" ht="15.75">
      <c r="A11" s="88" t="s">
        <v>129</v>
      </c>
      <c r="B11" s="86">
        <v>143.58654430842998</v>
      </c>
      <c r="C11" s="107">
        <v>1480.9811263757</v>
      </c>
      <c r="D11" s="71">
        <f>+B11+C11</f>
        <v>1624.5676706841298</v>
      </c>
      <c r="E11" s="70">
        <f>+C11-B11</f>
        <v>1337.39458206727</v>
      </c>
      <c r="F11" s="96" t="s">
        <v>52</v>
      </c>
      <c r="G11" s="97">
        <f>C11/B11</f>
        <v>10.314205509358104</v>
      </c>
    </row>
    <row r="12" spans="1:7" ht="15.75">
      <c r="A12" s="89" t="s">
        <v>53</v>
      </c>
      <c r="B12" s="15">
        <f>+B11*100/D11</f>
        <v>8.838446492534445</v>
      </c>
      <c r="C12" s="87">
        <f>+C11*100/D11</f>
        <v>91.16155350746556</v>
      </c>
      <c r="D12" s="84"/>
      <c r="E12" s="10"/>
      <c r="F12" s="78"/>
      <c r="G12" s="11"/>
    </row>
    <row r="13" spans="1:7" ht="15.75">
      <c r="A13" s="1"/>
      <c r="B13" s="1"/>
      <c r="C13" s="9"/>
      <c r="D13" s="1"/>
      <c r="E13" s="2"/>
      <c r="F13" s="16"/>
      <c r="G13" s="9"/>
    </row>
    <row r="14" spans="1:7" ht="47.25">
      <c r="A14" s="75" t="s">
        <v>119</v>
      </c>
      <c r="B14" s="83">
        <f>+B8/B5*100-100</f>
        <v>53.26263938276722</v>
      </c>
      <c r="C14" s="83">
        <f>+C8/C5*100-100</f>
        <v>27.458999807543933</v>
      </c>
      <c r="D14" s="83">
        <f>+D8/D5*100-100</f>
        <v>29.5384589275545</v>
      </c>
      <c r="E14" s="83">
        <f>+E8/E5*100-100</f>
        <v>24.979983662536043</v>
      </c>
      <c r="F14" s="85"/>
      <c r="G14" s="79"/>
    </row>
    <row r="15" spans="1:7" ht="15.75">
      <c r="A15" s="76"/>
      <c r="B15" s="67"/>
      <c r="C15" s="67"/>
      <c r="D15" s="67"/>
      <c r="E15" s="82"/>
      <c r="F15" s="16"/>
      <c r="G15" s="9"/>
    </row>
    <row r="16" spans="1:7" ht="47.25">
      <c r="A16" s="75" t="s">
        <v>120</v>
      </c>
      <c r="B16" s="66">
        <f>+B11/B8*100-100</f>
        <v>-22.735230175835326</v>
      </c>
      <c r="C16" s="66">
        <f>+C11/C8*100-100</f>
        <v>-16.00716155085594</v>
      </c>
      <c r="D16" s="66">
        <f>D11/D8*100-100</f>
        <v>-16.648662652902132</v>
      </c>
      <c r="E16" s="77">
        <f>E11/E8*100-100</f>
        <v>-15.214505758630821</v>
      </c>
      <c r="F16" s="78"/>
      <c r="G16" s="11"/>
    </row>
    <row r="17" spans="1:7" ht="15.75">
      <c r="A17" s="16"/>
      <c r="B17" s="1"/>
      <c r="C17" s="1"/>
      <c r="D17" s="1"/>
      <c r="E17" s="2"/>
      <c r="F17" s="16"/>
      <c r="G17" s="9"/>
    </row>
    <row r="20" spans="2:7" ht="15.75">
      <c r="B20" s="18"/>
      <c r="C20" s="17"/>
      <c r="D20" s="12"/>
      <c r="E20" s="12"/>
      <c r="F20" s="12"/>
      <c r="G20" s="12"/>
    </row>
    <row r="21" spans="2:7" ht="15.75">
      <c r="B21" s="12"/>
      <c r="C21" s="12"/>
      <c r="D21" s="19"/>
      <c r="E21" s="19"/>
      <c r="F21" s="12"/>
      <c r="G21" s="12"/>
    </row>
  </sheetData>
  <sheetProtection/>
  <mergeCells count="2">
    <mergeCell ref="A1:G1"/>
    <mergeCell ref="F3:G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F35">
      <selection activeCell="G55" sqref="G55"/>
    </sheetView>
  </sheetViews>
  <sheetFormatPr defaultColWidth="9.140625" defaultRowHeight="15"/>
  <cols>
    <col min="1" max="1" width="4.00390625" style="38" bestFit="1" customWidth="1"/>
    <col min="2" max="2" width="24.421875" style="38" customWidth="1"/>
    <col min="3" max="3" width="5.421875" style="38" customWidth="1"/>
    <col min="4" max="4" width="13.57421875" style="23" bestFit="1" customWidth="1"/>
    <col min="5" max="5" width="14.57421875" style="23" bestFit="1" customWidth="1"/>
    <col min="6" max="6" width="12.57421875" style="23" bestFit="1" customWidth="1"/>
    <col min="7" max="7" width="16.8515625" style="61" bestFit="1" customWidth="1"/>
    <col min="8" max="8" width="14.57421875" style="61" bestFit="1" customWidth="1"/>
    <col min="9" max="9" width="14.7109375" style="61" bestFit="1" customWidth="1"/>
    <col min="10" max="10" width="9.57421875" style="41" bestFit="1" customWidth="1"/>
    <col min="11" max="11" width="20.28125" style="41" customWidth="1"/>
    <col min="12" max="12" width="9.140625" style="38" customWidth="1"/>
    <col min="13" max="13" width="11.57421875" style="38" bestFit="1" customWidth="1"/>
    <col min="14" max="14" width="9.140625" style="38" customWidth="1"/>
    <col min="15" max="16" width="11.57421875" style="38" bestFit="1" customWidth="1"/>
    <col min="17" max="16384" width="9.140625" style="38" customWidth="1"/>
  </cols>
  <sheetData>
    <row r="1" spans="1:11" ht="18.75">
      <c r="A1" s="236" t="s">
        <v>56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18.75">
      <c r="A2" s="236" t="s">
        <v>121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9" ht="15">
      <c r="A3" s="39"/>
      <c r="B3" s="39"/>
      <c r="C3" s="39"/>
      <c r="D3" s="237"/>
      <c r="E3" s="237"/>
      <c r="F3" s="40"/>
      <c r="I3" s="61" t="s">
        <v>84</v>
      </c>
    </row>
    <row r="4" spans="1:11" ht="15">
      <c r="A4" s="22"/>
      <c r="B4" s="42"/>
      <c r="C4" s="22"/>
      <c r="D4" s="238" t="s">
        <v>77</v>
      </c>
      <c r="E4" s="238"/>
      <c r="F4" s="239" t="s">
        <v>77</v>
      </c>
      <c r="G4" s="240"/>
      <c r="H4" s="238" t="s">
        <v>89</v>
      </c>
      <c r="I4" s="240"/>
      <c r="J4" s="56" t="s">
        <v>54</v>
      </c>
      <c r="K4" s="91" t="s">
        <v>64</v>
      </c>
    </row>
    <row r="5" spans="1:11" ht="15">
      <c r="A5" s="20"/>
      <c r="B5" s="43"/>
      <c r="C5" s="20"/>
      <c r="D5" s="239" t="s">
        <v>93</v>
      </c>
      <c r="E5" s="240"/>
      <c r="F5" s="241" t="s">
        <v>122</v>
      </c>
      <c r="G5" s="242"/>
      <c r="H5" s="241" t="s">
        <v>122</v>
      </c>
      <c r="I5" s="242"/>
      <c r="J5" s="55"/>
      <c r="K5" s="92" t="s">
        <v>122</v>
      </c>
    </row>
    <row r="6" spans="1:11" ht="15">
      <c r="A6" s="24" t="s">
        <v>0</v>
      </c>
      <c r="B6" s="44" t="s">
        <v>1</v>
      </c>
      <c r="C6" s="24" t="s">
        <v>2</v>
      </c>
      <c r="D6" s="209" t="s">
        <v>3</v>
      </c>
      <c r="E6" s="48" t="s">
        <v>4</v>
      </c>
      <c r="F6" s="206" t="s">
        <v>3</v>
      </c>
      <c r="G6" s="109" t="s">
        <v>4</v>
      </c>
      <c r="H6" s="60" t="s">
        <v>3</v>
      </c>
      <c r="I6" s="48" t="s">
        <v>4</v>
      </c>
      <c r="J6" s="57" t="s">
        <v>55</v>
      </c>
      <c r="K6" s="93" t="s">
        <v>85</v>
      </c>
    </row>
    <row r="7" spans="1:17" ht="15">
      <c r="A7" s="50">
        <v>1</v>
      </c>
      <c r="B7" s="114" t="s">
        <v>62</v>
      </c>
      <c r="C7" s="115"/>
      <c r="D7" s="116"/>
      <c r="E7" s="197">
        <v>41064728.75551</v>
      </c>
      <c r="F7" s="207"/>
      <c r="G7" s="184">
        <v>39112713.98515</v>
      </c>
      <c r="H7" s="110"/>
      <c r="I7" s="197">
        <v>19543669.38025</v>
      </c>
      <c r="J7" s="211">
        <f>I7/G7*100-100</f>
        <v>-50.03243858845954</v>
      </c>
      <c r="K7" s="212">
        <f aca="true" t="shared" si="0" ref="K7:K39">I7/I$39*100</f>
        <v>13.611073011318783</v>
      </c>
      <c r="M7" s="247"/>
      <c r="N7" s="247"/>
      <c r="O7" s="247"/>
      <c r="P7" s="247"/>
      <c r="Q7" s="248"/>
    </row>
    <row r="8" spans="1:11" ht="15">
      <c r="A8" s="51">
        <v>2</v>
      </c>
      <c r="B8" s="117" t="s">
        <v>5</v>
      </c>
      <c r="C8" s="118"/>
      <c r="D8" s="101"/>
      <c r="E8" s="198">
        <v>12844620.571909998</v>
      </c>
      <c r="F8" s="108"/>
      <c r="G8" s="184">
        <v>11666430.738759998</v>
      </c>
      <c r="H8" s="102"/>
      <c r="I8" s="103">
        <v>11242407.19219</v>
      </c>
      <c r="J8" s="213">
        <f aca="true" t="shared" si="1" ref="J8:J38">I8/G8*100-100</f>
        <v>-3.634561041546675</v>
      </c>
      <c r="K8" s="214">
        <f t="shared" si="0"/>
        <v>7.82970803172255</v>
      </c>
    </row>
    <row r="9" spans="1:11" ht="15">
      <c r="A9" s="51">
        <v>3</v>
      </c>
      <c r="B9" s="117" t="s">
        <v>6</v>
      </c>
      <c r="C9" s="118" t="s">
        <v>7</v>
      </c>
      <c r="D9" s="101">
        <v>494867.094011415</v>
      </c>
      <c r="E9" s="198">
        <v>9567729.95093</v>
      </c>
      <c r="F9" s="41">
        <v>399420.817319442</v>
      </c>
      <c r="G9" s="184">
        <v>8585386.05297</v>
      </c>
      <c r="H9" s="101">
        <v>444364.71279005</v>
      </c>
      <c r="I9" s="198">
        <v>10324666.34435</v>
      </c>
      <c r="J9" s="213">
        <f t="shared" si="1"/>
        <v>20.25861482115087</v>
      </c>
      <c r="K9" s="214">
        <f t="shared" si="0"/>
        <v>7.190552843288839</v>
      </c>
    </row>
    <row r="10" spans="1:11" ht="15">
      <c r="A10" s="51">
        <v>4</v>
      </c>
      <c r="B10" s="117" t="s">
        <v>9</v>
      </c>
      <c r="C10" s="118"/>
      <c r="D10" s="101"/>
      <c r="E10" s="198">
        <v>3876757.47457</v>
      </c>
      <c r="F10" s="108"/>
      <c r="G10" s="184">
        <v>3292827.0157899996</v>
      </c>
      <c r="H10" s="102"/>
      <c r="I10" s="103">
        <v>9899625.107759997</v>
      </c>
      <c r="J10" s="213">
        <f t="shared" si="1"/>
        <v>200.64212484556907</v>
      </c>
      <c r="K10" s="214">
        <f t="shared" si="0"/>
        <v>6.8945353866133745</v>
      </c>
    </row>
    <row r="11" spans="1:11" ht="15">
      <c r="A11" s="51">
        <v>5</v>
      </c>
      <c r="B11" s="119" t="s">
        <v>63</v>
      </c>
      <c r="C11" s="118"/>
      <c r="D11" s="101"/>
      <c r="E11" s="198">
        <v>48120430.98744</v>
      </c>
      <c r="F11" s="61"/>
      <c r="G11" s="184">
        <v>46587047.71894</v>
      </c>
      <c r="H11" s="106"/>
      <c r="I11" s="198">
        <v>8475984.28119</v>
      </c>
      <c r="J11" s="213">
        <f t="shared" si="1"/>
        <v>-81.80613561879758</v>
      </c>
      <c r="K11" s="214">
        <f t="shared" si="0"/>
        <v>5.903049148521345</v>
      </c>
    </row>
    <row r="12" spans="1:11" ht="15">
      <c r="A12" s="51">
        <v>6</v>
      </c>
      <c r="B12" s="117" t="s">
        <v>10</v>
      </c>
      <c r="C12" s="118" t="s">
        <v>11</v>
      </c>
      <c r="D12" s="101">
        <v>5367442.79980469</v>
      </c>
      <c r="E12" s="198">
        <v>4813464.5585</v>
      </c>
      <c r="F12" s="41">
        <v>5050592.79980469</v>
      </c>
      <c r="G12" s="184">
        <v>4556605.3585</v>
      </c>
      <c r="H12" s="101">
        <v>9386568.59960938</v>
      </c>
      <c r="I12" s="198">
        <v>7702186.392929999</v>
      </c>
      <c r="J12" s="213">
        <f t="shared" si="1"/>
        <v>69.03343140222046</v>
      </c>
      <c r="K12" s="214">
        <f t="shared" si="0"/>
        <v>5.364142183396639</v>
      </c>
    </row>
    <row r="13" spans="1:11" ht="15">
      <c r="A13" s="51">
        <v>7</v>
      </c>
      <c r="B13" s="117" t="s">
        <v>60</v>
      </c>
      <c r="C13" s="118"/>
      <c r="D13" s="101"/>
      <c r="E13" s="198">
        <v>7970817.75307</v>
      </c>
      <c r="F13" s="108"/>
      <c r="G13" s="184">
        <v>7377419.267259999</v>
      </c>
      <c r="H13" s="102"/>
      <c r="I13" s="103">
        <v>6983206.5932</v>
      </c>
      <c r="J13" s="213">
        <f t="shared" si="1"/>
        <v>-5.3435037345574585</v>
      </c>
      <c r="K13" s="214">
        <f t="shared" si="0"/>
        <v>4.863412951982308</v>
      </c>
    </row>
    <row r="14" spans="1:11" ht="15">
      <c r="A14" s="51">
        <v>8</v>
      </c>
      <c r="B14" s="117" t="s">
        <v>8</v>
      </c>
      <c r="C14" s="118"/>
      <c r="D14" s="101">
        <v>19412913.265048504</v>
      </c>
      <c r="E14" s="198">
        <v>6490229.108059998</v>
      </c>
      <c r="F14" s="108">
        <v>18238832.40004301</v>
      </c>
      <c r="G14" s="184">
        <v>5797317.454229999</v>
      </c>
      <c r="H14" s="102">
        <v>11277088.501777649</v>
      </c>
      <c r="I14" s="103">
        <v>6683315.433329999</v>
      </c>
      <c r="J14" s="213">
        <f t="shared" si="1"/>
        <v>15.28289568571985</v>
      </c>
      <c r="K14" s="214">
        <f t="shared" si="0"/>
        <v>4.654555526438434</v>
      </c>
    </row>
    <row r="15" spans="1:11" ht="15">
      <c r="A15" s="51">
        <v>9</v>
      </c>
      <c r="B15" s="120" t="s">
        <v>12</v>
      </c>
      <c r="C15" s="118"/>
      <c r="D15" s="101"/>
      <c r="E15" s="198">
        <v>6078702.064560001</v>
      </c>
      <c r="F15" s="108"/>
      <c r="G15" s="41">
        <v>5401767.56705</v>
      </c>
      <c r="H15" s="102"/>
      <c r="I15" s="103">
        <v>6100378.507189999</v>
      </c>
      <c r="J15" s="213">
        <f t="shared" si="1"/>
        <v>12.933006307072986</v>
      </c>
      <c r="K15" s="214">
        <f t="shared" si="0"/>
        <v>4.248572550145178</v>
      </c>
    </row>
    <row r="16" spans="1:11" ht="15">
      <c r="A16" s="51">
        <v>10</v>
      </c>
      <c r="B16" s="117" t="s">
        <v>86</v>
      </c>
      <c r="C16" s="118"/>
      <c r="D16" s="101"/>
      <c r="E16" s="198">
        <v>4942451.5454</v>
      </c>
      <c r="F16" s="108"/>
      <c r="G16" s="108">
        <v>4423511.6394</v>
      </c>
      <c r="H16" s="102"/>
      <c r="I16" s="103">
        <v>4589699.34485</v>
      </c>
      <c r="J16" s="213">
        <f t="shared" si="1"/>
        <v>3.75691800988551</v>
      </c>
      <c r="K16" s="214">
        <f t="shared" si="0"/>
        <v>3.196468977616128</v>
      </c>
    </row>
    <row r="17" spans="1:11" ht="15">
      <c r="A17" s="51">
        <v>11</v>
      </c>
      <c r="B17" s="117" t="s">
        <v>13</v>
      </c>
      <c r="C17" s="118" t="s">
        <v>11</v>
      </c>
      <c r="D17" s="101">
        <v>12494252.053472713</v>
      </c>
      <c r="E17" s="198">
        <v>3434350.43934</v>
      </c>
      <c r="F17" s="184">
        <v>11102137.54385965</v>
      </c>
      <c r="G17" s="184">
        <v>3065841.55555</v>
      </c>
      <c r="H17" s="102">
        <v>15526690.55098355</v>
      </c>
      <c r="I17" s="105">
        <v>3621008.96981</v>
      </c>
      <c r="J17" s="213">
        <f t="shared" si="1"/>
        <v>18.108157391728128</v>
      </c>
      <c r="K17" s="214">
        <f t="shared" si="0"/>
        <v>2.521830292142082</v>
      </c>
    </row>
    <row r="18" spans="1:11" ht="15">
      <c r="A18" s="51">
        <v>12</v>
      </c>
      <c r="B18" s="121" t="s">
        <v>88</v>
      </c>
      <c r="C18" s="118"/>
      <c r="D18" s="101"/>
      <c r="E18" s="198">
        <v>2911939</v>
      </c>
      <c r="F18" s="108"/>
      <c r="G18" s="41">
        <v>2580541.8186</v>
      </c>
      <c r="H18" s="101"/>
      <c r="I18" s="198">
        <v>2966649.63153</v>
      </c>
      <c r="J18" s="213">
        <f t="shared" si="1"/>
        <v>14.962276919793212</v>
      </c>
      <c r="K18" s="214">
        <f t="shared" si="0"/>
        <v>2.066105599113459</v>
      </c>
    </row>
    <row r="19" spans="1:11" ht="15">
      <c r="A19" s="51">
        <v>13</v>
      </c>
      <c r="B19" s="117" t="s">
        <v>14</v>
      </c>
      <c r="C19" s="118"/>
      <c r="D19" s="101"/>
      <c r="E19" s="198">
        <v>2758236.47932</v>
      </c>
      <c r="F19" s="108"/>
      <c r="G19" s="41">
        <v>2331006.33626</v>
      </c>
      <c r="H19" s="102"/>
      <c r="I19" s="198">
        <v>2699600.41677</v>
      </c>
      <c r="J19" s="213">
        <f t="shared" si="1"/>
        <v>15.812658883690276</v>
      </c>
      <c r="K19" s="214">
        <f t="shared" si="0"/>
        <v>1.8801207521027485</v>
      </c>
    </row>
    <row r="20" spans="1:11" ht="15">
      <c r="A20" s="51">
        <v>14</v>
      </c>
      <c r="B20" s="117" t="s">
        <v>87</v>
      </c>
      <c r="C20" s="118"/>
      <c r="D20" s="101"/>
      <c r="E20" s="198">
        <v>3274954.95232</v>
      </c>
      <c r="F20" s="108"/>
      <c r="G20" s="184">
        <v>3016664.6324</v>
      </c>
      <c r="H20" s="102"/>
      <c r="I20" s="103">
        <v>2190112.24368</v>
      </c>
      <c r="J20" s="213">
        <f>I20/G20*100-100</f>
        <v>-27.399545174579487</v>
      </c>
      <c r="K20" s="214">
        <f>I20/I$39*100</f>
        <v>1.5252907256933113</v>
      </c>
    </row>
    <row r="21" spans="1:11" ht="15">
      <c r="A21" s="51">
        <v>15</v>
      </c>
      <c r="B21" s="117" t="s">
        <v>20</v>
      </c>
      <c r="C21" s="118"/>
      <c r="D21" s="101"/>
      <c r="E21" s="198">
        <v>1834129.6977900001</v>
      </c>
      <c r="F21" s="108"/>
      <c r="G21" s="184">
        <v>1664714.05892</v>
      </c>
      <c r="H21" s="102"/>
      <c r="I21" s="103">
        <v>2112441.08149</v>
      </c>
      <c r="J21" s="213">
        <f>I21/G21*100-100</f>
        <v>26.89513073857664</v>
      </c>
      <c r="K21" s="214">
        <f>I21/I$39*100</f>
        <v>1.4711971039238794</v>
      </c>
    </row>
    <row r="22" spans="1:11" ht="15">
      <c r="A22" s="51">
        <v>16</v>
      </c>
      <c r="B22" s="117" t="s">
        <v>17</v>
      </c>
      <c r="C22" s="118"/>
      <c r="D22" s="101"/>
      <c r="E22" s="198">
        <v>1701746.2025600001</v>
      </c>
      <c r="F22" s="61"/>
      <c r="G22" s="184">
        <v>1614637.49065</v>
      </c>
      <c r="H22" s="106"/>
      <c r="I22" s="105">
        <v>1638734.34267</v>
      </c>
      <c r="J22" s="213">
        <f t="shared" si="1"/>
        <v>1.4924001306509496</v>
      </c>
      <c r="K22" s="214">
        <f t="shared" si="0"/>
        <v>1.1412868458968752</v>
      </c>
    </row>
    <row r="23" spans="1:11" ht="15">
      <c r="A23" s="51">
        <v>17</v>
      </c>
      <c r="B23" s="120" t="s">
        <v>66</v>
      </c>
      <c r="C23" s="118" t="s">
        <v>11</v>
      </c>
      <c r="D23" s="101">
        <v>9754496</v>
      </c>
      <c r="E23" s="198">
        <v>1853664.173</v>
      </c>
      <c r="F23" s="41">
        <v>8904527</v>
      </c>
      <c r="G23" s="41">
        <v>1694498.5555</v>
      </c>
      <c r="H23" s="101">
        <v>9225218</v>
      </c>
      <c r="I23" s="198">
        <v>1566375.208</v>
      </c>
      <c r="J23" s="213">
        <f t="shared" si="1"/>
        <v>-7.561136424940429</v>
      </c>
      <c r="K23" s="214">
        <f t="shared" si="0"/>
        <v>1.0908927542927418</v>
      </c>
    </row>
    <row r="24" spans="1:11" ht="15">
      <c r="A24" s="51">
        <v>18</v>
      </c>
      <c r="B24" s="117" t="s">
        <v>22</v>
      </c>
      <c r="C24" s="118"/>
      <c r="D24" s="101"/>
      <c r="E24" s="198">
        <v>1816885.80094</v>
      </c>
      <c r="F24" s="108"/>
      <c r="G24" s="184">
        <v>1653934.2837899998</v>
      </c>
      <c r="H24" s="102"/>
      <c r="I24" s="105">
        <v>1038952.46018</v>
      </c>
      <c r="J24" s="213">
        <f t="shared" si="1"/>
        <v>-37.18296607291829</v>
      </c>
      <c r="K24" s="214">
        <f t="shared" si="0"/>
        <v>0.7235722993293063</v>
      </c>
    </row>
    <row r="25" spans="1:11" ht="15">
      <c r="A25" s="51">
        <v>19</v>
      </c>
      <c r="B25" s="117" t="s">
        <v>21</v>
      </c>
      <c r="C25" s="118" t="s">
        <v>11</v>
      </c>
      <c r="D25" s="101">
        <v>11958893.200195312</v>
      </c>
      <c r="E25" s="198">
        <v>641456.46328</v>
      </c>
      <c r="F25" s="184">
        <v>9572653.200195312</v>
      </c>
      <c r="G25" s="184">
        <v>549983.02828</v>
      </c>
      <c r="H25" s="102">
        <v>21098324.590333957</v>
      </c>
      <c r="I25" s="105">
        <v>997768.5891100001</v>
      </c>
      <c r="J25" s="213">
        <f t="shared" si="1"/>
        <v>81.41806888666926</v>
      </c>
      <c r="K25" s="214">
        <f t="shared" si="0"/>
        <v>0.6948900357729557</v>
      </c>
    </row>
    <row r="26" spans="1:11" ht="15">
      <c r="A26" s="51">
        <v>20</v>
      </c>
      <c r="B26" s="117" t="s">
        <v>15</v>
      </c>
      <c r="C26" s="118"/>
      <c r="D26" s="101"/>
      <c r="E26" s="198">
        <v>1131949.10212</v>
      </c>
      <c r="F26" s="61"/>
      <c r="G26" s="184">
        <v>1056819.46405</v>
      </c>
      <c r="H26" s="106"/>
      <c r="I26" s="105">
        <v>970475.9657799999</v>
      </c>
      <c r="J26" s="213">
        <f t="shared" si="1"/>
        <v>-8.17012755793786</v>
      </c>
      <c r="K26" s="214">
        <f t="shared" si="0"/>
        <v>0.6758822495897501</v>
      </c>
    </row>
    <row r="27" spans="1:11" ht="15">
      <c r="A27" s="51">
        <v>21</v>
      </c>
      <c r="B27" s="117" t="s">
        <v>61</v>
      </c>
      <c r="C27" s="118"/>
      <c r="D27" s="101"/>
      <c r="E27" s="198">
        <v>648036.0957</v>
      </c>
      <c r="F27" s="205"/>
      <c r="G27" s="184">
        <v>562524.96961</v>
      </c>
      <c r="H27" s="102"/>
      <c r="I27" s="105">
        <v>705225.9894000001</v>
      </c>
      <c r="J27" s="213">
        <f t="shared" si="1"/>
        <v>25.36794409125251</v>
      </c>
      <c r="K27" s="214">
        <f t="shared" si="0"/>
        <v>0.4911504715129468</v>
      </c>
    </row>
    <row r="28" spans="1:11" ht="15">
      <c r="A28" s="51">
        <v>22</v>
      </c>
      <c r="B28" s="120" t="s">
        <v>68</v>
      </c>
      <c r="C28" s="118" t="s">
        <v>11</v>
      </c>
      <c r="D28" s="101">
        <v>51361.799995482</v>
      </c>
      <c r="E28" s="198">
        <v>764657.8625200001</v>
      </c>
      <c r="F28" s="41">
        <v>48998.5999985337</v>
      </c>
      <c r="G28" s="184">
        <v>670534.4442599999</v>
      </c>
      <c r="H28" s="102">
        <v>41722.857435226455</v>
      </c>
      <c r="I28" s="103">
        <v>696715.28622</v>
      </c>
      <c r="J28" s="213">
        <f t="shared" si="1"/>
        <v>3.904473839355589</v>
      </c>
      <c r="K28" s="214">
        <f t="shared" si="0"/>
        <v>0.4852232425925831</v>
      </c>
    </row>
    <row r="29" spans="1:11" ht="15">
      <c r="A29" s="51">
        <v>23</v>
      </c>
      <c r="B29" s="117" t="s">
        <v>16</v>
      </c>
      <c r="C29" s="118"/>
      <c r="D29" s="101"/>
      <c r="E29" s="198">
        <v>489154.67944</v>
      </c>
      <c r="F29" s="61"/>
      <c r="G29" s="184">
        <v>453838.53583999997</v>
      </c>
      <c r="H29" s="106"/>
      <c r="I29" s="105">
        <v>646567.32067</v>
      </c>
      <c r="J29" s="213">
        <f t="shared" si="1"/>
        <v>42.466377270780356</v>
      </c>
      <c r="K29" s="214">
        <f t="shared" si="0"/>
        <v>0.45029798842511737</v>
      </c>
    </row>
    <row r="30" spans="1:11" ht="15">
      <c r="A30" s="51">
        <v>24</v>
      </c>
      <c r="B30" s="117" t="s">
        <v>90</v>
      </c>
      <c r="C30" s="118"/>
      <c r="D30" s="101">
        <v>1054622.099999428</v>
      </c>
      <c r="E30" s="198">
        <v>808851.9450300001</v>
      </c>
      <c r="F30" s="215">
        <v>935545.099999428</v>
      </c>
      <c r="G30" s="215">
        <v>694823.0948800002</v>
      </c>
      <c r="H30" s="102">
        <v>725341.5699996948</v>
      </c>
      <c r="I30" s="103">
        <v>593555.0582099999</v>
      </c>
      <c r="J30" s="213">
        <f t="shared" si="1"/>
        <v>-14.574650355784428</v>
      </c>
      <c r="K30" s="214">
        <f t="shared" si="0"/>
        <v>0.41337791160640963</v>
      </c>
    </row>
    <row r="31" spans="1:11" ht="15">
      <c r="A31" s="51">
        <v>25</v>
      </c>
      <c r="B31" s="117" t="s">
        <v>67</v>
      </c>
      <c r="C31" s="118"/>
      <c r="D31" s="101"/>
      <c r="E31" s="198">
        <v>844651.84147</v>
      </c>
      <c r="F31" s="108"/>
      <c r="G31" s="184">
        <v>721530.04747</v>
      </c>
      <c r="H31" s="102"/>
      <c r="I31" s="198">
        <v>520555.42494</v>
      </c>
      <c r="J31" s="213">
        <f t="shared" si="1"/>
        <v>-27.85395053673855</v>
      </c>
      <c r="K31" s="214">
        <f t="shared" si="0"/>
        <v>0.3625377485384876</v>
      </c>
    </row>
    <row r="32" spans="1:11" ht="15">
      <c r="A32" s="51">
        <v>26</v>
      </c>
      <c r="B32" s="117" t="s">
        <v>18</v>
      </c>
      <c r="C32" s="118" t="s">
        <v>11</v>
      </c>
      <c r="D32" s="101">
        <v>3750742</v>
      </c>
      <c r="E32" s="198">
        <v>566344.93946</v>
      </c>
      <c r="F32" s="184">
        <v>3298842</v>
      </c>
      <c r="G32" s="184">
        <v>493377.4249</v>
      </c>
      <c r="H32" s="101">
        <v>2876803</v>
      </c>
      <c r="I32" s="198">
        <v>426109.52408</v>
      </c>
      <c r="J32" s="213">
        <f t="shared" si="1"/>
        <v>-13.634166750461702</v>
      </c>
      <c r="K32" s="214">
        <f t="shared" si="0"/>
        <v>0.2967614591829013</v>
      </c>
    </row>
    <row r="33" spans="1:11" ht="15">
      <c r="A33" s="51">
        <v>27</v>
      </c>
      <c r="B33" s="117" t="s">
        <v>19</v>
      </c>
      <c r="C33" s="118" t="s">
        <v>11</v>
      </c>
      <c r="D33" s="101">
        <v>4715830.298828125</v>
      </c>
      <c r="E33" s="198">
        <v>508704.91605999996</v>
      </c>
      <c r="F33" s="41">
        <v>4751673.298828125</v>
      </c>
      <c r="G33" s="184">
        <v>488900.31256</v>
      </c>
      <c r="H33" s="102">
        <v>3106507.25192261</v>
      </c>
      <c r="I33" s="105">
        <v>424924.857</v>
      </c>
      <c r="J33" s="213">
        <f t="shared" si="1"/>
        <v>-13.085582871691997</v>
      </c>
      <c r="K33" s="214">
        <f t="shared" si="0"/>
        <v>0.29593640479796174</v>
      </c>
    </row>
    <row r="34" spans="1:11" ht="15">
      <c r="A34" s="51">
        <v>28</v>
      </c>
      <c r="B34" s="41" t="s">
        <v>75</v>
      </c>
      <c r="C34" s="118"/>
      <c r="D34" s="101"/>
      <c r="E34" s="198">
        <v>4514501.77707</v>
      </c>
      <c r="F34" s="205"/>
      <c r="G34" s="184">
        <v>4456148.37887</v>
      </c>
      <c r="H34" s="102"/>
      <c r="I34" s="198">
        <v>400479.69795</v>
      </c>
      <c r="J34" s="213">
        <f t="shared" si="1"/>
        <v>-91.01287336281305</v>
      </c>
      <c r="K34" s="214">
        <f t="shared" si="0"/>
        <v>0.27891171828033734</v>
      </c>
    </row>
    <row r="35" spans="1:11" ht="15">
      <c r="A35" s="51">
        <v>29</v>
      </c>
      <c r="B35" s="117" t="s">
        <v>23</v>
      </c>
      <c r="C35" s="118"/>
      <c r="D35" s="101"/>
      <c r="E35" s="198">
        <v>570553.31302</v>
      </c>
      <c r="F35" s="108"/>
      <c r="G35" s="184">
        <v>485133.27834</v>
      </c>
      <c r="H35" s="102"/>
      <c r="I35" s="198">
        <v>355860.78099</v>
      </c>
      <c r="J35" s="213">
        <f t="shared" si="1"/>
        <v>-26.646800605461834</v>
      </c>
      <c r="K35" s="214">
        <f t="shared" si="0"/>
        <v>0.2478371373194942</v>
      </c>
    </row>
    <row r="36" spans="1:11" ht="15">
      <c r="A36" s="51">
        <v>30</v>
      </c>
      <c r="B36" s="117" t="s">
        <v>24</v>
      </c>
      <c r="C36" s="118"/>
      <c r="D36" s="101"/>
      <c r="E36" s="198">
        <v>369064.51521</v>
      </c>
      <c r="F36" s="108"/>
      <c r="G36" s="184">
        <v>314423.90772</v>
      </c>
      <c r="H36" s="102"/>
      <c r="I36" s="198">
        <v>185615.03752</v>
      </c>
      <c r="J36" s="213">
        <f t="shared" si="1"/>
        <v>-40.96662723074689</v>
      </c>
      <c r="K36" s="214">
        <f t="shared" si="0"/>
        <v>0.12927049565402943</v>
      </c>
    </row>
    <row r="37" spans="1:11" ht="15">
      <c r="A37" s="51">
        <v>31</v>
      </c>
      <c r="B37" s="41" t="s">
        <v>65</v>
      </c>
      <c r="C37" s="118"/>
      <c r="D37" s="101"/>
      <c r="E37" s="198">
        <v>532785.92956</v>
      </c>
      <c r="F37" s="108"/>
      <c r="G37" s="184">
        <v>483295.76031</v>
      </c>
      <c r="H37" s="102"/>
      <c r="I37" s="198">
        <v>148456.50201</v>
      </c>
      <c r="J37" s="213">
        <f t="shared" si="1"/>
        <v>-69.28247375586832</v>
      </c>
      <c r="K37" s="214">
        <f t="shared" si="0"/>
        <v>0.10339165325346164</v>
      </c>
    </row>
    <row r="38" spans="1:11" ht="15">
      <c r="A38" s="51">
        <v>32</v>
      </c>
      <c r="B38" s="49" t="s">
        <v>25</v>
      </c>
      <c r="C38" s="68"/>
      <c r="D38" s="216"/>
      <c r="E38" s="217">
        <f>E39-SUM(E7:E37)</f>
        <v>22284409.10484001</v>
      </c>
      <c r="F38" s="207"/>
      <c r="G38" s="218">
        <f>G39-SUM(G7:G37)</f>
        <v>19982819.95603001</v>
      </c>
      <c r="H38" s="112"/>
      <c r="I38" s="217">
        <f>I39-SUM(I7:I37)</f>
        <v>27135221.343179986</v>
      </c>
      <c r="J38" s="213">
        <f t="shared" si="1"/>
        <v>35.79275298925799</v>
      </c>
      <c r="K38" s="219">
        <f t="shared" si="0"/>
        <v>18.89816449993558</v>
      </c>
    </row>
    <row r="39" spans="1:11" s="52" customFormat="1" ht="15">
      <c r="A39" s="58"/>
      <c r="B39" s="59" t="s">
        <v>26</v>
      </c>
      <c r="C39" s="69"/>
      <c r="D39" s="185"/>
      <c r="E39" s="220">
        <v>200030962</v>
      </c>
      <c r="F39" s="208"/>
      <c r="G39" s="186">
        <v>185837018.13284</v>
      </c>
      <c r="H39" s="185"/>
      <c r="I39" s="210">
        <v>143586544.30843</v>
      </c>
      <c r="J39" s="221">
        <f>I39/G39*100-100</f>
        <v>-22.735230175835326</v>
      </c>
      <c r="K39" s="222">
        <f t="shared" si="0"/>
        <v>100</v>
      </c>
    </row>
    <row r="41" spans="5:10" ht="15">
      <c r="E41" s="46"/>
      <c r="G41" s="72"/>
      <c r="H41" s="72"/>
      <c r="I41" s="72"/>
      <c r="J41" s="72"/>
    </row>
    <row r="42" spans="6:9" ht="15">
      <c r="F42" s="47"/>
      <c r="G42" s="41"/>
      <c r="H42" s="41"/>
      <c r="I42" s="41"/>
    </row>
    <row r="43" spans="6:10" ht="15">
      <c r="F43" s="38"/>
      <c r="J43" s="45"/>
    </row>
    <row r="46" spans="6:9" ht="15">
      <c r="F46" s="46"/>
      <c r="G46" s="62"/>
      <c r="H46" s="111"/>
      <c r="I46" s="111"/>
    </row>
  </sheetData>
  <sheetProtection/>
  <mergeCells count="9">
    <mergeCell ref="A1:K1"/>
    <mergeCell ref="D3:E3"/>
    <mergeCell ref="D4:E4"/>
    <mergeCell ref="F4:G4"/>
    <mergeCell ref="H4:I4"/>
    <mergeCell ref="F5:G5"/>
    <mergeCell ref="H5:I5"/>
    <mergeCell ref="A2:K2"/>
    <mergeCell ref="D5:E5"/>
  </mergeCells>
  <conditionalFormatting sqref="H38 H35 G16:I16 H31 H28:H29 H17 H7 F34:G34 F24:H24 F17:G18 F12:G12 F30:G30 F14:I15 F21:H22 F32:H32 F7:F8 F38 F25:F36 F10:F23">
    <cfRule type="cellIs" priority="198" dxfId="116" operator="greaterThanOrEqual">
      <formula>0</formula>
    </cfRule>
  </conditionalFormatting>
  <conditionalFormatting sqref="F7 F15:I15">
    <cfRule type="expression" priority="197" dxfId="117">
      <formula>$A9="Total"</formula>
    </cfRule>
  </conditionalFormatting>
  <conditionalFormatting sqref="F17:G18 F22:G22">
    <cfRule type="expression" priority="196" dxfId="117">
      <formula>$A15="Total"</formula>
    </cfRule>
  </conditionalFormatting>
  <conditionalFormatting sqref="F38">
    <cfRule type="expression" priority="195" dxfId="117">
      <formula>$A39="Total"</formula>
    </cfRule>
  </conditionalFormatting>
  <conditionalFormatting sqref="F32:H32">
    <cfRule type="expression" priority="194" dxfId="117">
      <formula>$A31="Total"</formula>
    </cfRule>
  </conditionalFormatting>
  <conditionalFormatting sqref="F24:H24">
    <cfRule type="expression" priority="193" dxfId="117">
      <formula>$A23="Total"</formula>
    </cfRule>
  </conditionalFormatting>
  <conditionalFormatting sqref="G24:H24">
    <cfRule type="expression" priority="192" dxfId="117">
      <formula>$A23="Total"</formula>
    </cfRule>
  </conditionalFormatting>
  <conditionalFormatting sqref="F24:H24">
    <cfRule type="expression" priority="191" dxfId="117">
      <formula>$A23="Total"</formula>
    </cfRule>
  </conditionalFormatting>
  <conditionalFormatting sqref="F7">
    <cfRule type="expression" priority="190" dxfId="117">
      <formula>$A9="Total"</formula>
    </cfRule>
  </conditionalFormatting>
  <conditionalFormatting sqref="G32:H32">
    <cfRule type="expression" priority="189" dxfId="117">
      <formula>$A31="Total"</formula>
    </cfRule>
  </conditionalFormatting>
  <conditionalFormatting sqref="F35 F16:I16 F32">
    <cfRule type="expression" priority="188" dxfId="117">
      <formula>$A19="Total"</formula>
    </cfRule>
  </conditionalFormatting>
  <conditionalFormatting sqref="F14:I14 F29">
    <cfRule type="expression" priority="187" dxfId="117">
      <formula>$A18="Total"</formula>
    </cfRule>
  </conditionalFormatting>
  <conditionalFormatting sqref="F19 F28 F31">
    <cfRule type="expression" priority="186" dxfId="117">
      <formula>$A20="Total"</formula>
    </cfRule>
  </conditionalFormatting>
  <conditionalFormatting sqref="F21:F22 F29 F17:F18 F21:G21">
    <cfRule type="expression" priority="185" dxfId="117">
      <formula>$A17="Total"</formula>
    </cfRule>
  </conditionalFormatting>
  <conditionalFormatting sqref="F23">
    <cfRule type="expression" priority="184" dxfId="117">
      <formula>$A28="Total"</formula>
    </cfRule>
  </conditionalFormatting>
  <conditionalFormatting sqref="F34">
    <cfRule type="expression" priority="183" dxfId="117">
      <formula>$A26="Total"</formula>
    </cfRule>
  </conditionalFormatting>
  <conditionalFormatting sqref="H7 H15:I15">
    <cfRule type="expression" priority="182" dxfId="117">
      <formula>$A9="Total"</formula>
    </cfRule>
  </conditionalFormatting>
  <conditionalFormatting sqref="H17">
    <cfRule type="expression" priority="181" dxfId="117">
      <formula>$A15="Total"</formula>
    </cfRule>
  </conditionalFormatting>
  <conditionalFormatting sqref="H38">
    <cfRule type="expression" priority="180" dxfId="117">
      <formula>$A39="Total"</formula>
    </cfRule>
  </conditionalFormatting>
  <conditionalFormatting sqref="H32">
    <cfRule type="expression" priority="179" dxfId="117">
      <formula>$A31="Total"</formula>
    </cfRule>
  </conditionalFormatting>
  <conditionalFormatting sqref="H24">
    <cfRule type="expression" priority="178" dxfId="117">
      <formula>$A23="Total"</formula>
    </cfRule>
  </conditionalFormatting>
  <conditionalFormatting sqref="H24">
    <cfRule type="expression" priority="176" dxfId="117">
      <formula>$A23="Total"</formula>
    </cfRule>
  </conditionalFormatting>
  <conditionalFormatting sqref="H7">
    <cfRule type="expression" priority="175" dxfId="117">
      <formula>$A9="Total"</formula>
    </cfRule>
  </conditionalFormatting>
  <conditionalFormatting sqref="H16:I16 H35">
    <cfRule type="expression" priority="173" dxfId="117">
      <formula>$A19="Total"</formula>
    </cfRule>
  </conditionalFormatting>
  <conditionalFormatting sqref="H14:I14 H29">
    <cfRule type="expression" priority="172" dxfId="117">
      <formula>$A18="Total"</formula>
    </cfRule>
  </conditionalFormatting>
  <conditionalFormatting sqref="H31 H28">
    <cfRule type="expression" priority="171" dxfId="117">
      <formula>$A29="Total"</formula>
    </cfRule>
  </conditionalFormatting>
  <conditionalFormatting sqref="H21:H22">
    <cfRule type="expression" priority="170" dxfId="117">
      <formula>$A21="Total"</formula>
    </cfRule>
  </conditionalFormatting>
  <conditionalFormatting sqref="F12:G12 F24 F28">
    <cfRule type="expression" priority="157" dxfId="117">
      <formula>$A13="Total"</formula>
    </cfRule>
  </conditionalFormatting>
  <conditionalFormatting sqref="F8 F19 F31">
    <cfRule type="expression" priority="156" dxfId="117">
      <formula>$A7="Total"</formula>
    </cfRule>
  </conditionalFormatting>
  <conditionalFormatting sqref="F14:G14">
    <cfRule type="expression" priority="155" dxfId="117">
      <formula>$A14="Total"</formula>
    </cfRule>
  </conditionalFormatting>
  <conditionalFormatting sqref="G22">
    <cfRule type="expression" priority="154" dxfId="117">
      <formula>$A20="Total"</formula>
    </cfRule>
  </conditionalFormatting>
  <conditionalFormatting sqref="F34:G34">
    <cfRule type="expression" priority="153" dxfId="117">
      <formula>$A28="Total"</formula>
    </cfRule>
  </conditionalFormatting>
  <conditionalFormatting sqref="G34">
    <cfRule type="expression" priority="152" dxfId="117">
      <formula>$A28="Total"</formula>
    </cfRule>
  </conditionalFormatting>
  <conditionalFormatting sqref="G22">
    <cfRule type="expression" priority="151" dxfId="117">
      <formula>$A20="Total"</formula>
    </cfRule>
  </conditionalFormatting>
  <conditionalFormatting sqref="G22">
    <cfRule type="expression" priority="150" dxfId="117">
      <formula>$A20="Total"</formula>
    </cfRule>
  </conditionalFormatting>
  <conditionalFormatting sqref="F22:G22">
    <cfRule type="expression" priority="149" dxfId="117">
      <formula>$A20="Total"</formula>
    </cfRule>
  </conditionalFormatting>
  <conditionalFormatting sqref="F8">
    <cfRule type="expression" priority="148" dxfId="117">
      <formula>$A7="Total"</formula>
    </cfRule>
  </conditionalFormatting>
  <conditionalFormatting sqref="G34">
    <cfRule type="expression" priority="147" dxfId="117">
      <formula>$A28="Total"</formula>
    </cfRule>
  </conditionalFormatting>
  <conditionalFormatting sqref="F27">
    <cfRule type="expression" priority="146" dxfId="117">
      <formula>$A12="Total"</formula>
    </cfRule>
  </conditionalFormatting>
  <conditionalFormatting sqref="F33">
    <cfRule type="expression" priority="145" dxfId="117">
      <formula>$A23="Total"</formula>
    </cfRule>
  </conditionalFormatting>
  <conditionalFormatting sqref="F36">
    <cfRule type="expression" priority="144" dxfId="117">
      <formula>$A26="Total"</formula>
    </cfRule>
  </conditionalFormatting>
  <conditionalFormatting sqref="F16 F18">
    <cfRule type="expression" priority="123" dxfId="117">
      <formula>$A17="Total"</formula>
    </cfRule>
  </conditionalFormatting>
  <conditionalFormatting sqref="F8 F19 F21:G21">
    <cfRule type="expression" priority="122" dxfId="117">
      <formula>$A7="Total"</formula>
    </cfRule>
  </conditionalFormatting>
  <conditionalFormatting sqref="F14:G15">
    <cfRule type="expression" priority="121" dxfId="117">
      <formula>$A14="Total"</formula>
    </cfRule>
  </conditionalFormatting>
  <conditionalFormatting sqref="F31">
    <cfRule type="expression" priority="120" dxfId="117">
      <formula>$A30="Total"</formula>
    </cfRule>
  </conditionalFormatting>
  <conditionalFormatting sqref="G21">
    <cfRule type="expression" priority="119" dxfId="117">
      <formula>$A20="Total"</formula>
    </cfRule>
  </conditionalFormatting>
  <conditionalFormatting sqref="G21">
    <cfRule type="expression" priority="118" dxfId="117">
      <formula>$A20="Total"</formula>
    </cfRule>
  </conditionalFormatting>
  <conditionalFormatting sqref="G21">
    <cfRule type="expression" priority="117" dxfId="117">
      <formula>$A20="Total"</formula>
    </cfRule>
  </conditionalFormatting>
  <conditionalFormatting sqref="F21:G21">
    <cfRule type="expression" priority="116" dxfId="117">
      <formula>$A20="Total"</formula>
    </cfRule>
  </conditionalFormatting>
  <conditionalFormatting sqref="F8">
    <cfRule type="expression" priority="115" dxfId="117">
      <formula>$A7="Total"</formula>
    </cfRule>
  </conditionalFormatting>
  <conditionalFormatting sqref="F35">
    <cfRule type="expression" priority="114" dxfId="117">
      <formula>$A26="Total"</formula>
    </cfRule>
  </conditionalFormatting>
  <conditionalFormatting sqref="F11">
    <cfRule type="expression" priority="113" dxfId="117">
      <formula>$A9="Total"</formula>
    </cfRule>
  </conditionalFormatting>
  <conditionalFormatting sqref="F23">
    <cfRule type="expression" priority="112" dxfId="117">
      <formula>$A29="Total"</formula>
    </cfRule>
  </conditionalFormatting>
  <conditionalFormatting sqref="F29">
    <cfRule type="expression" priority="111" dxfId="117">
      <formula>$A13="Total"</formula>
    </cfRule>
  </conditionalFormatting>
  <conditionalFormatting sqref="F28">
    <cfRule type="expression" priority="110" dxfId="117">
      <formula>$A35="Total"</formula>
    </cfRule>
  </conditionalFormatting>
  <conditionalFormatting sqref="F38">
    <cfRule type="expression" priority="101" dxfId="117">
      <formula>$A36="Total"</formula>
    </cfRule>
  </conditionalFormatting>
  <conditionalFormatting sqref="F8 F14 F20 F21:G21">
    <cfRule type="expression" priority="100" dxfId="117">
      <formula>$A7="Total"</formula>
    </cfRule>
  </conditionalFormatting>
  <conditionalFormatting sqref="F12 F15:G15 F17:F18">
    <cfRule type="expression" priority="99" dxfId="117">
      <formula>$A12="Total"</formula>
    </cfRule>
  </conditionalFormatting>
  <conditionalFormatting sqref="F35">
    <cfRule type="expression" priority="98" dxfId="117">
      <formula>$A29="Total"</formula>
    </cfRule>
  </conditionalFormatting>
  <conditionalFormatting sqref="F31">
    <cfRule type="expression" priority="97" dxfId="117">
      <formula>$A28="Total"</formula>
    </cfRule>
  </conditionalFormatting>
  <conditionalFormatting sqref="G21">
    <cfRule type="expression" priority="96" dxfId="117">
      <formula>$A20="Total"</formula>
    </cfRule>
  </conditionalFormatting>
  <conditionalFormatting sqref="G21">
    <cfRule type="expression" priority="95" dxfId="117">
      <formula>$A20="Total"</formula>
    </cfRule>
  </conditionalFormatting>
  <conditionalFormatting sqref="G21">
    <cfRule type="expression" priority="94" dxfId="117">
      <formula>$A20="Total"</formula>
    </cfRule>
  </conditionalFormatting>
  <conditionalFormatting sqref="F21:G21">
    <cfRule type="expression" priority="93" dxfId="117">
      <formula>$A20="Total"</formula>
    </cfRule>
  </conditionalFormatting>
  <conditionalFormatting sqref="F8">
    <cfRule type="expression" priority="92" dxfId="117">
      <formula>$A7="Total"</formula>
    </cfRule>
  </conditionalFormatting>
  <conditionalFormatting sqref="F32">
    <cfRule type="expression" priority="91" dxfId="117">
      <formula>$A26="Total"</formula>
    </cfRule>
  </conditionalFormatting>
  <conditionalFormatting sqref="F30:G30">
    <cfRule type="expression" priority="90" dxfId="117">
      <formula>$A14="Total"</formula>
    </cfRule>
  </conditionalFormatting>
  <conditionalFormatting sqref="F34">
    <cfRule type="expression" priority="89" dxfId="117">
      <formula>$A30="Total"</formula>
    </cfRule>
  </conditionalFormatting>
  <conditionalFormatting sqref="F35">
    <cfRule type="expression" priority="58" dxfId="117">
      <formula>$A30="Total"</formula>
    </cfRule>
  </conditionalFormatting>
  <conditionalFormatting sqref="F15">
    <cfRule type="expression" priority="69" dxfId="117">
      <formula>$A13="Total"</formula>
    </cfRule>
  </conditionalFormatting>
  <conditionalFormatting sqref="F14:G14 F19">
    <cfRule type="expression" priority="68" dxfId="117">
      <formula>$A15="Total"</formula>
    </cfRule>
  </conditionalFormatting>
  <conditionalFormatting sqref="F8 F13 F20 F38">
    <cfRule type="expression" priority="67" dxfId="117">
      <formula>$A7="Total"</formula>
    </cfRule>
  </conditionalFormatting>
  <conditionalFormatting sqref="G21">
    <cfRule type="expression" priority="66" dxfId="117">
      <formula>$A21="Total"</formula>
    </cfRule>
  </conditionalFormatting>
  <conditionalFormatting sqref="G21">
    <cfRule type="expression" priority="65" dxfId="117">
      <formula>$A21="Total"</formula>
    </cfRule>
  </conditionalFormatting>
  <conditionalFormatting sqref="G21">
    <cfRule type="expression" priority="64" dxfId="117">
      <formula>$A21="Total"</formula>
    </cfRule>
  </conditionalFormatting>
  <conditionalFormatting sqref="F21:G21">
    <cfRule type="expression" priority="63" dxfId="117">
      <formula>$A21="Total"</formula>
    </cfRule>
  </conditionalFormatting>
  <conditionalFormatting sqref="F8">
    <cfRule type="expression" priority="62" dxfId="117">
      <formula>$A7="Total"</formula>
    </cfRule>
  </conditionalFormatting>
  <conditionalFormatting sqref="F30">
    <cfRule type="expression" priority="61" dxfId="117">
      <formula>$A27="Total"</formula>
    </cfRule>
  </conditionalFormatting>
  <conditionalFormatting sqref="F32:G32">
    <cfRule type="expression" priority="60" dxfId="117">
      <formula>$A14="Total"</formula>
    </cfRule>
  </conditionalFormatting>
  <conditionalFormatting sqref="F28">
    <cfRule type="expression" priority="59" dxfId="117">
      <formula>$A36="Total"</formula>
    </cfRule>
  </conditionalFormatting>
  <conditionalFormatting sqref="F14">
    <cfRule type="expression" priority="52" dxfId="117">
      <formula>$A12="Total"</formula>
    </cfRule>
  </conditionalFormatting>
  <conditionalFormatting sqref="F19">
    <cfRule type="expression" priority="51" dxfId="117">
      <formula>$A20="Total"</formula>
    </cfRule>
  </conditionalFormatting>
  <conditionalFormatting sqref="F8 F20">
    <cfRule type="expression" priority="50" dxfId="117">
      <formula>$A7="Total"</formula>
    </cfRule>
  </conditionalFormatting>
  <conditionalFormatting sqref="F16">
    <cfRule type="expression" priority="49" dxfId="117">
      <formula>$A13="Total"</formula>
    </cfRule>
  </conditionalFormatting>
  <conditionalFormatting sqref="F28">
    <cfRule type="expression" priority="48" dxfId="117">
      <formula>$A36="Total"</formula>
    </cfRule>
  </conditionalFormatting>
  <conditionalFormatting sqref="F21">
    <cfRule type="expression" priority="47" dxfId="117">
      <formula>$A21="Total"</formula>
    </cfRule>
  </conditionalFormatting>
  <conditionalFormatting sqref="F8">
    <cfRule type="expression" priority="46" dxfId="117">
      <formula>$A7="Total"</formula>
    </cfRule>
  </conditionalFormatting>
  <conditionalFormatting sqref="F31">
    <cfRule type="expression" priority="45" dxfId="117">
      <formula>$A27="Total"</formula>
    </cfRule>
  </conditionalFormatting>
  <conditionalFormatting sqref="F33">
    <cfRule type="expression" priority="44" dxfId="117">
      <formula>$A14="Total"</formula>
    </cfRule>
  </conditionalFormatting>
  <conditionalFormatting sqref="F8 F38">
    <cfRule type="expression" priority="38" dxfId="117">
      <formula>$A10="Total"</formula>
    </cfRule>
  </conditionalFormatting>
  <conditionalFormatting sqref="F14:F15">
    <cfRule type="expression" priority="37" dxfId="117">
      <formula>$A15="Total"</formula>
    </cfRule>
  </conditionalFormatting>
  <conditionalFormatting sqref="F36">
    <cfRule type="expression" priority="36" dxfId="117">
      <formula>$A39="Total"</formula>
    </cfRule>
  </conditionalFormatting>
  <conditionalFormatting sqref="F17:F19">
    <cfRule type="expression" priority="35" dxfId="117">
      <formula>$A21="Total"</formula>
    </cfRule>
  </conditionalFormatting>
  <conditionalFormatting sqref="F26">
    <cfRule type="expression" priority="34" dxfId="117">
      <formula>$A33="Total"</formula>
    </cfRule>
  </conditionalFormatting>
  <conditionalFormatting sqref="F11">
    <cfRule type="expression" priority="33" dxfId="117">
      <formula>$A24="Total"</formula>
    </cfRule>
  </conditionalFormatting>
  <conditionalFormatting sqref="F8">
    <cfRule type="expression" priority="32" dxfId="117">
      <formula>$A10="Total"</formula>
    </cfRule>
  </conditionalFormatting>
  <conditionalFormatting sqref="F31">
    <cfRule type="expression" priority="31" dxfId="117">
      <formula>$A30="Total"</formula>
    </cfRule>
  </conditionalFormatting>
  <conditionalFormatting sqref="F34">
    <cfRule type="expression" priority="30" dxfId="117">
      <formula>$A17="Total"</formula>
    </cfRule>
  </conditionalFormatting>
  <conditionalFormatting sqref="F14:F15">
    <cfRule type="expression" priority="24" dxfId="117">
      <formula>$A12="Total"</formula>
    </cfRule>
  </conditionalFormatting>
  <conditionalFormatting sqref="F17:F19">
    <cfRule type="expression" priority="23" dxfId="117">
      <formula>$A18="Total"</formula>
    </cfRule>
  </conditionalFormatting>
  <conditionalFormatting sqref="F38">
    <cfRule type="expression" priority="22" dxfId="117">
      <formula>$A37="Total"</formula>
    </cfRule>
  </conditionalFormatting>
  <conditionalFormatting sqref="F36">
    <cfRule type="expression" priority="21" dxfId="117">
      <formula>$A36="Total"</formula>
    </cfRule>
  </conditionalFormatting>
  <conditionalFormatting sqref="F25">
    <cfRule type="expression" priority="20" dxfId="117">
      <formula>$A30="Total"</formula>
    </cfRule>
  </conditionalFormatting>
  <conditionalFormatting sqref="F10">
    <cfRule type="expression" priority="19" dxfId="117">
      <formula>$A7="Total"</formula>
    </cfRule>
  </conditionalFormatting>
  <conditionalFormatting sqref="F11">
    <cfRule type="expression" priority="18" dxfId="117">
      <formula>$A21="Total"</formula>
    </cfRule>
  </conditionalFormatting>
  <conditionalFormatting sqref="F10">
    <cfRule type="expression" priority="17" dxfId="117">
      <formula>$A7="Total"</formula>
    </cfRule>
  </conditionalFormatting>
  <conditionalFormatting sqref="F31">
    <cfRule type="expression" priority="16" dxfId="117">
      <formula>$A27="Total"</formula>
    </cfRule>
  </conditionalFormatting>
  <conditionalFormatting sqref="F34">
    <cfRule type="expression" priority="15" dxfId="117">
      <formula>$A14="Total"</formula>
    </cfRule>
  </conditionalFormatting>
  <conditionalFormatting sqref="F18">
    <cfRule type="expression" priority="9" dxfId="117">
      <formula>$A20="Total"</formula>
    </cfRule>
  </conditionalFormatting>
  <conditionalFormatting sqref="F14:F15">
    <cfRule type="expression" priority="8" dxfId="117">
      <formula>$A12="Total"</formula>
    </cfRule>
  </conditionalFormatting>
  <conditionalFormatting sqref="F17">
    <cfRule type="expression" priority="7" dxfId="117">
      <formula>$A18="Total"</formula>
    </cfRule>
  </conditionalFormatting>
  <conditionalFormatting sqref="F38">
    <cfRule type="expression" priority="6" dxfId="117">
      <formula>$A37="Total"</formula>
    </cfRule>
  </conditionalFormatting>
  <conditionalFormatting sqref="F19 F36">
    <cfRule type="expression" priority="5" dxfId="117">
      <formula>$A19="Total"</formula>
    </cfRule>
  </conditionalFormatting>
  <conditionalFormatting sqref="F11">
    <cfRule type="expression" priority="4" dxfId="117">
      <formula>$A7="Total"</formula>
    </cfRule>
  </conditionalFormatting>
  <conditionalFormatting sqref="F10">
    <cfRule type="expression" priority="3" dxfId="117">
      <formula>$A21="Total"</formula>
    </cfRule>
  </conditionalFormatting>
  <conditionalFormatting sqref="F11">
    <cfRule type="expression" priority="2" dxfId="117">
      <formula>$A7="Total"</formula>
    </cfRule>
  </conditionalFormatting>
  <conditionalFormatting sqref="F31">
    <cfRule type="expression" priority="1" dxfId="117">
      <formula>$A27="Total"</formula>
    </cfRule>
  </conditionalFormatting>
  <printOptions/>
  <pageMargins left="0.2" right="0.2" top="0.25" bottom="0.2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4.00390625" style="150" bestFit="1" customWidth="1"/>
    <col min="2" max="2" width="41.28125" style="128" customWidth="1"/>
    <col min="3" max="3" width="16.8515625" style="104" bestFit="1" customWidth="1"/>
    <col min="4" max="4" width="18.00390625" style="129" customWidth="1"/>
    <col min="5" max="5" width="20.57421875" style="127" bestFit="1" customWidth="1"/>
    <col min="6" max="6" width="14.57421875" style="128" customWidth="1"/>
    <col min="7" max="7" width="12.57421875" style="128" customWidth="1"/>
    <col min="8" max="16384" width="9.140625" style="128" customWidth="1"/>
  </cols>
  <sheetData>
    <row r="1" spans="1:7" s="123" customFormat="1" ht="15.75">
      <c r="A1" s="243" t="s">
        <v>59</v>
      </c>
      <c r="B1" s="243"/>
      <c r="C1" s="243"/>
      <c r="D1" s="243"/>
      <c r="E1" s="243"/>
      <c r="F1" s="243"/>
      <c r="G1" s="243"/>
    </row>
    <row r="2" spans="1:7" s="123" customFormat="1" ht="15.75">
      <c r="A2" s="244" t="s">
        <v>123</v>
      </c>
      <c r="B2" s="244"/>
      <c r="C2" s="244"/>
      <c r="D2" s="244"/>
      <c r="E2" s="244"/>
      <c r="F2" s="244"/>
      <c r="G2" s="244"/>
    </row>
    <row r="3" spans="1:5" ht="15.75">
      <c r="A3" s="124"/>
      <c r="B3" s="124"/>
      <c r="C3" s="125" t="s">
        <v>57</v>
      </c>
      <c r="D3" s="126"/>
      <c r="E3" s="127" t="s">
        <v>58</v>
      </c>
    </row>
    <row r="4" spans="1:3" ht="15.75">
      <c r="A4" s="124"/>
      <c r="B4" s="124"/>
      <c r="C4" s="124"/>
    </row>
    <row r="5" spans="1:7" ht="47.25">
      <c r="A5" s="130" t="s">
        <v>0</v>
      </c>
      <c r="B5" s="131" t="s">
        <v>1</v>
      </c>
      <c r="C5" s="132" t="s">
        <v>77</v>
      </c>
      <c r="D5" s="163" t="s">
        <v>77</v>
      </c>
      <c r="E5" s="133" t="s">
        <v>89</v>
      </c>
      <c r="F5" s="230" t="s">
        <v>92</v>
      </c>
      <c r="G5" s="134" t="s">
        <v>125</v>
      </c>
    </row>
    <row r="6" spans="1:7" ht="15.75">
      <c r="A6" s="135"/>
      <c r="B6" s="136"/>
      <c r="C6" s="137" t="s">
        <v>93</v>
      </c>
      <c r="D6" s="159" t="s">
        <v>124</v>
      </c>
      <c r="E6" s="164" t="s">
        <v>124</v>
      </c>
      <c r="F6" s="231"/>
      <c r="G6" s="138" t="s">
        <v>89</v>
      </c>
    </row>
    <row r="7" spans="1:7" ht="15.75">
      <c r="A7" s="139">
        <v>1</v>
      </c>
      <c r="B7" s="140" t="s">
        <v>27</v>
      </c>
      <c r="C7" s="152">
        <v>334107560.9974317</v>
      </c>
      <c r="D7" s="160">
        <v>292549694.55346245</v>
      </c>
      <c r="E7" s="223">
        <v>281885797.3278094</v>
      </c>
      <c r="F7" s="228">
        <f>+E7/D7*100-100</f>
        <v>-3.645157531929769</v>
      </c>
      <c r="G7" s="153">
        <f>+E7*100/$E$34</f>
        <v>19.033719762361084</v>
      </c>
    </row>
    <row r="8" spans="1:7" ht="15.75">
      <c r="A8" s="141">
        <v>2</v>
      </c>
      <c r="B8" s="142" t="s">
        <v>28</v>
      </c>
      <c r="C8" s="154">
        <v>185404945.6497236</v>
      </c>
      <c r="D8" s="61">
        <v>175269960.1605541</v>
      </c>
      <c r="E8" s="224">
        <v>153856265.9084573</v>
      </c>
      <c r="F8" s="229">
        <f aca="true" t="shared" si="0" ref="F8:F34">+E8/D8*100-100</f>
        <v>-12.217549563245768</v>
      </c>
      <c r="G8" s="155">
        <f aca="true" t="shared" si="1" ref="G8:G34">+E8*100/$E$34</f>
        <v>10.388806661228617</v>
      </c>
    </row>
    <row r="9" spans="1:7" ht="15.75">
      <c r="A9" s="141">
        <v>3</v>
      </c>
      <c r="B9" s="142" t="s">
        <v>29</v>
      </c>
      <c r="C9" s="156">
        <v>144350972.825204</v>
      </c>
      <c r="D9" s="41">
        <v>133945098.927737</v>
      </c>
      <c r="E9" s="101">
        <v>92838009.5217887</v>
      </c>
      <c r="F9" s="229">
        <f t="shared" si="0"/>
        <v>-30.689506174559966</v>
      </c>
      <c r="G9" s="155">
        <f t="shared" si="1"/>
        <v>6.268682825755151</v>
      </c>
    </row>
    <row r="10" spans="1:7" ht="15.75">
      <c r="A10" s="141">
        <v>4</v>
      </c>
      <c r="B10" s="142" t="s">
        <v>31</v>
      </c>
      <c r="C10" s="154">
        <v>68908011.16406658</v>
      </c>
      <c r="D10" s="61">
        <v>62371410.94590307</v>
      </c>
      <c r="E10" s="224">
        <v>58080510.4032601</v>
      </c>
      <c r="F10" s="229">
        <f t="shared" si="0"/>
        <v>-6.879595118290055</v>
      </c>
      <c r="G10" s="155">
        <f t="shared" si="1"/>
        <v>3.9217589859093214</v>
      </c>
    </row>
    <row r="11" spans="1:7" ht="15.75">
      <c r="A11" s="141">
        <v>5</v>
      </c>
      <c r="B11" s="143" t="s">
        <v>32</v>
      </c>
      <c r="C11" s="156">
        <v>74283706.5338819</v>
      </c>
      <c r="D11" s="41">
        <v>70126204.6297255</v>
      </c>
      <c r="E11" s="101">
        <v>52655381.1448086</v>
      </c>
      <c r="F11" s="229">
        <f t="shared" si="0"/>
        <v>-24.91340231111164</v>
      </c>
      <c r="G11" s="155">
        <f t="shared" si="1"/>
        <v>3.555439040176587</v>
      </c>
    </row>
    <row r="12" spans="1:7" ht="15.75">
      <c r="A12" s="141">
        <v>6</v>
      </c>
      <c r="B12" s="142" t="s">
        <v>30</v>
      </c>
      <c r="C12" s="156">
        <v>99429549.9459873</v>
      </c>
      <c r="D12" s="41">
        <v>93640771.9395307</v>
      </c>
      <c r="E12" s="101">
        <v>48070450.2674763</v>
      </c>
      <c r="F12" s="229">
        <f t="shared" si="0"/>
        <v>-48.665042724639015</v>
      </c>
      <c r="G12" s="155">
        <f t="shared" si="1"/>
        <v>3.245851646004139</v>
      </c>
    </row>
    <row r="13" spans="1:7" ht="15.75">
      <c r="A13" s="141">
        <v>7</v>
      </c>
      <c r="B13" s="142" t="s">
        <v>34</v>
      </c>
      <c r="C13" s="154">
        <v>42703813.25680469</v>
      </c>
      <c r="D13" s="161">
        <v>39327047.18208594</v>
      </c>
      <c r="E13" s="224">
        <v>43539218.542832</v>
      </c>
      <c r="F13" s="229">
        <f t="shared" si="0"/>
        <v>10.710621982991825</v>
      </c>
      <c r="G13" s="155">
        <f>+E16*100/$E$34</f>
        <v>2.297855699227652</v>
      </c>
    </row>
    <row r="14" spans="1:7" ht="15.75">
      <c r="A14" s="141">
        <v>8</v>
      </c>
      <c r="B14" s="142" t="s">
        <v>35</v>
      </c>
      <c r="C14" s="156">
        <v>71936882.1043184</v>
      </c>
      <c r="D14" s="41">
        <v>64147915.7028777</v>
      </c>
      <c r="E14" s="101">
        <v>41256546.259615</v>
      </c>
      <c r="F14" s="229">
        <f t="shared" si="0"/>
        <v>-35.68528952568258</v>
      </c>
      <c r="G14" s="155">
        <f t="shared" si="1"/>
        <v>2.7857577334951737</v>
      </c>
    </row>
    <row r="15" spans="1:7" ht="15.75">
      <c r="A15" s="141">
        <v>9</v>
      </c>
      <c r="B15" s="142" t="s">
        <v>38</v>
      </c>
      <c r="C15" s="156">
        <v>21372590.5858954</v>
      </c>
      <c r="D15" s="184">
        <v>16235764.6093765</v>
      </c>
      <c r="E15" s="101">
        <v>36199288.3437899</v>
      </c>
      <c r="F15" s="229">
        <f t="shared" si="0"/>
        <v>122.960169814756</v>
      </c>
      <c r="G15" s="155">
        <f t="shared" si="1"/>
        <v>2.444277492744141</v>
      </c>
    </row>
    <row r="16" spans="1:7" ht="15.75">
      <c r="A16" s="141">
        <v>10</v>
      </c>
      <c r="B16" s="143" t="s">
        <v>70</v>
      </c>
      <c r="C16" s="156">
        <v>56183655.1715195</v>
      </c>
      <c r="D16" s="41">
        <v>53255161.9815195</v>
      </c>
      <c r="E16" s="101">
        <v>34030809.2169099</v>
      </c>
      <c r="F16" s="229">
        <f t="shared" si="0"/>
        <v>-36.09857157373927</v>
      </c>
      <c r="G16" s="155">
        <f t="shared" si="1"/>
        <v>2.297855699227652</v>
      </c>
    </row>
    <row r="17" spans="1:7" ht="15.75">
      <c r="A17" s="141">
        <v>11</v>
      </c>
      <c r="B17" s="142" t="s">
        <v>33</v>
      </c>
      <c r="C17" s="154">
        <v>53606263.85786643</v>
      </c>
      <c r="D17" s="61">
        <v>50640366.17255793</v>
      </c>
      <c r="E17" s="101">
        <v>33535668.3234707</v>
      </c>
      <c r="F17" s="229">
        <f t="shared" si="0"/>
        <v>-33.7768052284667</v>
      </c>
      <c r="G17" s="155">
        <f t="shared" si="1"/>
        <v>2.264422397167219</v>
      </c>
    </row>
    <row r="18" spans="1:7" ht="15.75">
      <c r="A18" s="141">
        <v>12</v>
      </c>
      <c r="B18" s="142" t="s">
        <v>71</v>
      </c>
      <c r="C18" s="156">
        <v>39310665.8043501</v>
      </c>
      <c r="D18" s="41">
        <v>36596537.5383501</v>
      </c>
      <c r="E18" s="101">
        <v>24620178.71675</v>
      </c>
      <c r="F18" s="229">
        <f t="shared" si="0"/>
        <v>-32.72538777486773</v>
      </c>
      <c r="G18" s="155">
        <f t="shared" si="1"/>
        <v>1.6624235297988719</v>
      </c>
    </row>
    <row r="19" spans="1:7" ht="15.75">
      <c r="A19" s="141">
        <v>13</v>
      </c>
      <c r="B19" s="142" t="s">
        <v>37</v>
      </c>
      <c r="C19" s="154">
        <v>32983187.4896793</v>
      </c>
      <c r="D19" s="162">
        <v>31064863.8755825</v>
      </c>
      <c r="E19" s="224">
        <v>24173688.42796817</v>
      </c>
      <c r="F19" s="229">
        <f t="shared" si="0"/>
        <v>-22.183182502309023</v>
      </c>
      <c r="G19" s="155">
        <f t="shared" si="1"/>
        <v>1.6322752530362572</v>
      </c>
    </row>
    <row r="20" spans="1:7" ht="15.75">
      <c r="A20" s="141">
        <v>14</v>
      </c>
      <c r="B20" s="142" t="s">
        <v>69</v>
      </c>
      <c r="C20" s="154">
        <v>29852910.99368469</v>
      </c>
      <c r="D20" s="61">
        <v>27036659.45586698</v>
      </c>
      <c r="E20" s="224">
        <v>23420783.157101303</v>
      </c>
      <c r="F20" s="229">
        <f t="shared" si="0"/>
        <v>-13.373975822227663</v>
      </c>
      <c r="G20" s="155">
        <f t="shared" si="1"/>
        <v>1.5814369771488799</v>
      </c>
    </row>
    <row r="21" spans="1:7" ht="15.75">
      <c r="A21" s="141">
        <v>15</v>
      </c>
      <c r="B21" s="144" t="s">
        <v>40</v>
      </c>
      <c r="C21" s="154">
        <v>22569027.18591189</v>
      </c>
      <c r="D21" s="184">
        <v>20673856.659219958</v>
      </c>
      <c r="E21" s="224">
        <v>19796403.20525812</v>
      </c>
      <c r="F21" s="229">
        <f t="shared" si="0"/>
        <v>-4.2442659268923535</v>
      </c>
      <c r="G21" s="155">
        <f t="shared" si="1"/>
        <v>1.3367086759373128</v>
      </c>
    </row>
    <row r="22" spans="1:7" ht="15.75">
      <c r="A22" s="141">
        <v>16</v>
      </c>
      <c r="B22" s="142" t="s">
        <v>39</v>
      </c>
      <c r="C22" s="154">
        <v>21991469.51468413</v>
      </c>
      <c r="D22" s="184">
        <v>19676585.518677533</v>
      </c>
      <c r="E22" s="224">
        <v>17522038.95477085</v>
      </c>
      <c r="F22" s="229">
        <f t="shared" si="0"/>
        <v>-10.949798997704818</v>
      </c>
      <c r="G22" s="155">
        <f t="shared" si="1"/>
        <v>1.1831372218531435</v>
      </c>
    </row>
    <row r="23" spans="1:7" ht="15.75">
      <c r="A23" s="141">
        <v>17</v>
      </c>
      <c r="B23" s="145" t="s">
        <v>76</v>
      </c>
      <c r="C23" s="156">
        <v>18107634.1635</v>
      </c>
      <c r="D23" s="184">
        <v>17728217.4365</v>
      </c>
      <c r="E23" s="101">
        <v>16779155.3447199</v>
      </c>
      <c r="F23" s="229">
        <f t="shared" si="0"/>
        <v>-5.353398305156773</v>
      </c>
      <c r="G23" s="155">
        <f t="shared" si="1"/>
        <v>1.1329756366161354</v>
      </c>
    </row>
    <row r="24" spans="1:7" ht="15.75">
      <c r="A24" s="141">
        <v>18</v>
      </c>
      <c r="B24" s="144" t="s">
        <v>72</v>
      </c>
      <c r="C24" s="156">
        <v>14362631.3327109</v>
      </c>
      <c r="D24" s="184">
        <v>13017788.6739887</v>
      </c>
      <c r="E24" s="101">
        <v>13302759.9079949</v>
      </c>
      <c r="F24" s="229">
        <f t="shared" si="0"/>
        <v>2.1890909519495523</v>
      </c>
      <c r="G24" s="155">
        <f t="shared" si="1"/>
        <v>0.8982396649814033</v>
      </c>
    </row>
    <row r="25" spans="1:7" ht="15.75">
      <c r="A25" s="141">
        <v>19</v>
      </c>
      <c r="B25" s="144" t="s">
        <v>42</v>
      </c>
      <c r="C25" s="156">
        <v>16800189.1325075</v>
      </c>
      <c r="D25" s="184">
        <v>15546681.2777827</v>
      </c>
      <c r="E25" s="101">
        <v>12143896.8367299</v>
      </c>
      <c r="F25" s="229">
        <f t="shared" si="0"/>
        <v>-21.88752943636669</v>
      </c>
      <c r="G25" s="155">
        <f t="shared" si="1"/>
        <v>0.819989979646047</v>
      </c>
    </row>
    <row r="26" spans="1:7" ht="15.75">
      <c r="A26" s="141">
        <v>20</v>
      </c>
      <c r="B26" s="144" t="s">
        <v>73</v>
      </c>
      <c r="C26" s="156">
        <v>12385006.9155181</v>
      </c>
      <c r="D26" s="184">
        <v>11994903.6795181</v>
      </c>
      <c r="E26" s="101">
        <v>9097926.23550781</v>
      </c>
      <c r="F26" s="229">
        <f t="shared" si="0"/>
        <v>-24.151735782230773</v>
      </c>
      <c r="G26" s="155">
        <f t="shared" si="1"/>
        <v>0.6143175003028242</v>
      </c>
    </row>
    <row r="27" spans="1:7" ht="15.75">
      <c r="A27" s="141">
        <v>21</v>
      </c>
      <c r="B27" s="144" t="s">
        <v>43</v>
      </c>
      <c r="C27" s="156">
        <v>11360828.1930677</v>
      </c>
      <c r="D27" s="184">
        <v>10429551.7036863</v>
      </c>
      <c r="E27" s="101">
        <v>9359668.53224992</v>
      </c>
      <c r="F27" s="229">
        <f t="shared" si="0"/>
        <v>-10.258189439323957</v>
      </c>
      <c r="G27" s="155">
        <f t="shared" si="1"/>
        <v>0.6319910744004668</v>
      </c>
    </row>
    <row r="28" spans="1:7" ht="15.75">
      <c r="A28" s="141">
        <v>22</v>
      </c>
      <c r="B28" s="144" t="s">
        <v>16</v>
      </c>
      <c r="C28" s="156">
        <v>9681272.95717278</v>
      </c>
      <c r="D28" s="184">
        <v>8965729.05455452</v>
      </c>
      <c r="E28" s="101">
        <v>6906520.09916834</v>
      </c>
      <c r="F28" s="229">
        <f t="shared" si="0"/>
        <v>-22.967557271208392</v>
      </c>
      <c r="G28" s="155">
        <f t="shared" si="1"/>
        <v>0.46634761079435066</v>
      </c>
    </row>
    <row r="29" spans="1:7" ht="15.75">
      <c r="A29" s="141">
        <v>23</v>
      </c>
      <c r="B29" s="142" t="s">
        <v>36</v>
      </c>
      <c r="C29" s="156">
        <v>6163428.88468404</v>
      </c>
      <c r="D29" s="184">
        <v>5858604.12765422</v>
      </c>
      <c r="E29" s="101">
        <v>5855203.81847503</v>
      </c>
      <c r="F29" s="229">
        <f t="shared" si="0"/>
        <v>-0.05803957914034186</v>
      </c>
      <c r="G29" s="155">
        <f t="shared" si="1"/>
        <v>0.39535978644130704</v>
      </c>
    </row>
    <row r="30" spans="1:7" ht="15.75">
      <c r="A30" s="141">
        <v>24</v>
      </c>
      <c r="B30" s="144" t="s">
        <v>74</v>
      </c>
      <c r="C30" s="156">
        <v>355629.070392952</v>
      </c>
      <c r="D30" s="184">
        <v>4698824.24472396</v>
      </c>
      <c r="E30" s="101">
        <v>5112771.73201119</v>
      </c>
      <c r="F30" s="229">
        <f t="shared" si="0"/>
        <v>8.809597161503262</v>
      </c>
      <c r="G30" s="155">
        <f t="shared" si="1"/>
        <v>0.3452286893434836</v>
      </c>
    </row>
    <row r="31" spans="1:7" ht="15.75">
      <c r="A31" s="141">
        <v>25</v>
      </c>
      <c r="B31" s="142" t="s">
        <v>44</v>
      </c>
      <c r="C31" s="156">
        <v>5082615.23728818</v>
      </c>
      <c r="D31" s="184">
        <v>4632858.80550629</v>
      </c>
      <c r="E31" s="101">
        <v>4440216.01874949</v>
      </c>
      <c r="F31" s="229">
        <f t="shared" si="0"/>
        <v>-4.1581838524376735</v>
      </c>
      <c r="G31" s="155">
        <f t="shared" si="1"/>
        <v>0.2998158409766987</v>
      </c>
    </row>
    <row r="32" spans="1:7" ht="15.75">
      <c r="A32" s="141">
        <v>26</v>
      </c>
      <c r="B32" s="142" t="s">
        <v>41</v>
      </c>
      <c r="C32" s="154">
        <v>15949437.103834</v>
      </c>
      <c r="D32" s="184">
        <v>19676585.518677533</v>
      </c>
      <c r="E32" s="224">
        <v>2339763.23087323</v>
      </c>
      <c r="F32" s="229">
        <f t="shared" si="0"/>
        <v>-88.10889608538908</v>
      </c>
      <c r="G32" s="155">
        <f t="shared" si="1"/>
        <v>0.1579873766925826</v>
      </c>
    </row>
    <row r="33" spans="1:7" ht="15.75">
      <c r="A33" s="146">
        <v>27</v>
      </c>
      <c r="B33" s="147" t="s">
        <v>25</v>
      </c>
      <c r="C33" s="157">
        <f>C34-SUM(C7:C32)</f>
        <v>511204463.3114836</v>
      </c>
      <c r="D33" s="162">
        <f>D34-SUM(D7:D32)</f>
        <v>464115451.4510603</v>
      </c>
      <c r="E33" s="225">
        <f>E34-SUM(E7:E32)</f>
        <v>410162206.897154</v>
      </c>
      <c r="F33" s="229">
        <f t="shared" si="0"/>
        <v>-11.624961932472004</v>
      </c>
      <c r="G33" s="158">
        <f t="shared" si="1"/>
        <v>27.695302768706775</v>
      </c>
    </row>
    <row r="34" spans="1:7" s="123" customFormat="1" ht="15.75">
      <c r="A34" s="148"/>
      <c r="B34" s="149" t="s">
        <v>26</v>
      </c>
      <c r="C34" s="122">
        <v>1920448349.38317</v>
      </c>
      <c r="D34" s="113">
        <v>1763223095.82668</v>
      </c>
      <c r="E34" s="226">
        <v>1480981126.3757</v>
      </c>
      <c r="F34" s="232">
        <f t="shared" si="0"/>
        <v>-16.007161550855926</v>
      </c>
      <c r="G34" s="227">
        <f t="shared" si="1"/>
        <v>100</v>
      </c>
    </row>
    <row r="35" ht="15.75">
      <c r="D35" s="104"/>
    </row>
    <row r="36" ht="15.75">
      <c r="E36" s="129"/>
    </row>
    <row r="39" ht="15.75">
      <c r="C39" s="151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35">
      <selection activeCell="A46" sqref="A46:IV123"/>
    </sheetView>
  </sheetViews>
  <sheetFormatPr defaultColWidth="9.140625" defaultRowHeight="15"/>
  <cols>
    <col min="1" max="1" width="8.28125" style="14" bestFit="1" customWidth="1"/>
    <col min="2" max="2" width="20.00390625" style="13" bestFit="1" customWidth="1"/>
    <col min="3" max="3" width="20.140625" style="13" customWidth="1"/>
    <col min="4" max="4" width="22.00390625" style="13" customWidth="1"/>
    <col min="5" max="5" width="13.28125" style="14" customWidth="1"/>
    <col min="6" max="16384" width="9.140625" style="13" customWidth="1"/>
  </cols>
  <sheetData>
    <row r="1" spans="1:5" ht="15.75">
      <c r="A1" s="245" t="s">
        <v>78</v>
      </c>
      <c r="B1" s="245"/>
      <c r="C1" s="245"/>
      <c r="D1" s="245"/>
      <c r="E1" s="245"/>
    </row>
    <row r="2" spans="1:5" ht="15.75">
      <c r="A2" s="246" t="s">
        <v>126</v>
      </c>
      <c r="B2" s="246"/>
      <c r="C2" s="246"/>
      <c r="D2" s="246"/>
      <c r="E2" s="246"/>
    </row>
    <row r="3" spans="1:4" ht="15.75">
      <c r="A3" s="25" t="s">
        <v>79</v>
      </c>
      <c r="B3" s="26"/>
      <c r="C3" s="26"/>
      <c r="D3" s="6" t="s">
        <v>46</v>
      </c>
    </row>
    <row r="4" spans="1:5" ht="31.5">
      <c r="A4" s="27" t="s">
        <v>0</v>
      </c>
      <c r="B4" s="28" t="s">
        <v>80</v>
      </c>
      <c r="C4" s="29" t="s">
        <v>127</v>
      </c>
      <c r="D4" s="29" t="s">
        <v>128</v>
      </c>
      <c r="E4" s="166" t="s">
        <v>54</v>
      </c>
    </row>
    <row r="5" spans="1:5" ht="15.75">
      <c r="A5" s="30"/>
      <c r="B5" s="165"/>
      <c r="C5" s="53" t="s">
        <v>83</v>
      </c>
      <c r="D5" s="53" t="s">
        <v>91</v>
      </c>
      <c r="E5" s="167" t="s">
        <v>55</v>
      </c>
    </row>
    <row r="6" spans="1:7" ht="15.75">
      <c r="A6" s="170">
        <v>1</v>
      </c>
      <c r="B6" s="168" t="s">
        <v>102</v>
      </c>
      <c r="C6" s="194">
        <v>145.90132191331</v>
      </c>
      <c r="D6" s="192">
        <v>98.9738854654</v>
      </c>
      <c r="E6" s="171">
        <f>D6/C6*100-100</f>
        <v>-32.16381855388042</v>
      </c>
      <c r="F6" s="90"/>
      <c r="G6" s="90"/>
    </row>
    <row r="7" spans="1:5" ht="15.75">
      <c r="A7" s="172">
        <v>2</v>
      </c>
      <c r="B7" s="169" t="s">
        <v>116</v>
      </c>
      <c r="C7" s="195">
        <v>15.97070093358</v>
      </c>
      <c r="D7" s="192">
        <v>17.338625646839997</v>
      </c>
      <c r="E7" s="173">
        <f aca="true" t="shared" si="0" ref="E7:E21">D7/C7*100-100</f>
        <v>8.565214006254408</v>
      </c>
    </row>
    <row r="8" spans="1:5" ht="15.75">
      <c r="A8" s="172">
        <v>3</v>
      </c>
      <c r="B8" s="169" t="s">
        <v>101</v>
      </c>
      <c r="C8" s="195">
        <v>3.76817558373</v>
      </c>
      <c r="D8" s="192">
        <v>3.7682814632199997</v>
      </c>
      <c r="E8" s="173">
        <f t="shared" si="0"/>
        <v>0.002809834299029035</v>
      </c>
    </row>
    <row r="9" spans="1:5" ht="15.75">
      <c r="A9" s="172">
        <v>4</v>
      </c>
      <c r="B9" s="169" t="s">
        <v>115</v>
      </c>
      <c r="C9" s="195">
        <v>2.76682816899</v>
      </c>
      <c r="D9" s="192">
        <v>2.98372694665</v>
      </c>
      <c r="E9" s="173">
        <f t="shared" si="0"/>
        <v>7.839257243762134</v>
      </c>
    </row>
    <row r="10" spans="1:5" ht="15.75">
      <c r="A10" s="172">
        <v>5</v>
      </c>
      <c r="B10" s="169" t="s">
        <v>112</v>
      </c>
      <c r="C10" s="195">
        <v>3.33266320167</v>
      </c>
      <c r="D10" s="192">
        <v>1.97134824789</v>
      </c>
      <c r="E10" s="173">
        <f t="shared" si="0"/>
        <v>-40.847660606623684</v>
      </c>
    </row>
    <row r="11" spans="1:5" ht="15.75">
      <c r="A11" s="172">
        <v>6</v>
      </c>
      <c r="B11" s="169" t="s">
        <v>97</v>
      </c>
      <c r="C11" s="195">
        <v>1.00279225382</v>
      </c>
      <c r="D11" s="192">
        <v>1.6970556893</v>
      </c>
      <c r="E11" s="173">
        <f t="shared" si="0"/>
        <v>69.23302736287584</v>
      </c>
    </row>
    <row r="12" spans="1:5" ht="15.75">
      <c r="A12" s="172">
        <v>7</v>
      </c>
      <c r="B12" s="169" t="s">
        <v>100</v>
      </c>
      <c r="C12" s="195">
        <v>1.5362064379</v>
      </c>
      <c r="D12" s="192">
        <v>1.62733447126</v>
      </c>
      <c r="E12" s="173">
        <f t="shared" si="0"/>
        <v>5.932017410666006</v>
      </c>
    </row>
    <row r="13" spans="1:5" ht="15.75">
      <c r="A13" s="172">
        <v>8</v>
      </c>
      <c r="B13" s="169" t="s">
        <v>98</v>
      </c>
      <c r="C13" s="195">
        <v>0.73907599658</v>
      </c>
      <c r="D13" s="192">
        <v>1.5276692535999998</v>
      </c>
      <c r="E13" s="173">
        <f t="shared" si="0"/>
        <v>106.69988751754028</v>
      </c>
    </row>
    <row r="14" spans="1:5" ht="15.75">
      <c r="A14" s="172">
        <v>9</v>
      </c>
      <c r="B14" s="169" t="s">
        <v>95</v>
      </c>
      <c r="C14" s="195">
        <v>1.02727986632</v>
      </c>
      <c r="D14" s="192">
        <v>1.43775162122</v>
      </c>
      <c r="E14" s="173">
        <f t="shared" si="0"/>
        <v>39.957149785328056</v>
      </c>
    </row>
    <row r="15" spans="1:5" ht="15.75">
      <c r="A15" s="172">
        <v>10</v>
      </c>
      <c r="B15" s="169" t="s">
        <v>105</v>
      </c>
      <c r="C15" s="195">
        <v>0.95055430334</v>
      </c>
      <c r="D15" s="192">
        <v>1.2452298711699998</v>
      </c>
      <c r="E15" s="173">
        <f t="shared" si="0"/>
        <v>31.0003928018196</v>
      </c>
    </row>
    <row r="16" spans="1:5" ht="15.75">
      <c r="A16" s="172">
        <v>11</v>
      </c>
      <c r="B16" s="169" t="s">
        <v>104</v>
      </c>
      <c r="C16" s="195">
        <v>1.00616770303</v>
      </c>
      <c r="D16" s="192">
        <v>1.21671111944</v>
      </c>
      <c r="E16" s="173">
        <f t="shared" si="0"/>
        <v>20.925280723676963</v>
      </c>
    </row>
    <row r="17" spans="1:5" ht="15.75">
      <c r="A17" s="172">
        <v>12</v>
      </c>
      <c r="B17" s="169" t="s">
        <v>107</v>
      </c>
      <c r="C17" s="195">
        <v>0.7275079885700001</v>
      </c>
      <c r="D17" s="192">
        <v>0.98810465703</v>
      </c>
      <c r="E17" s="173">
        <f t="shared" si="0"/>
        <v>35.82045455916332</v>
      </c>
    </row>
    <row r="18" spans="1:5" ht="15.75">
      <c r="A18" s="172">
        <v>13</v>
      </c>
      <c r="B18" s="169" t="s">
        <v>99</v>
      </c>
      <c r="C18" s="195">
        <v>0.66544658779</v>
      </c>
      <c r="D18" s="192">
        <v>0.83854269477</v>
      </c>
      <c r="E18" s="173">
        <f t="shared" si="0"/>
        <v>26.012021123267857</v>
      </c>
    </row>
    <row r="19" spans="1:5" ht="12" customHeight="1">
      <c r="A19" s="172">
        <v>14</v>
      </c>
      <c r="B19" s="169" t="s">
        <v>114</v>
      </c>
      <c r="C19" s="195">
        <v>0.43084263475</v>
      </c>
      <c r="D19" s="192">
        <v>0.81740625688</v>
      </c>
      <c r="E19" s="173">
        <f t="shared" si="0"/>
        <v>89.7226947733032</v>
      </c>
    </row>
    <row r="20" spans="1:5" ht="15.75">
      <c r="A20" s="174">
        <v>15</v>
      </c>
      <c r="B20" s="175" t="s">
        <v>25</v>
      </c>
      <c r="C20" s="181">
        <f>+C21-SUM(C6:C19)</f>
        <v>6.01145455946002</v>
      </c>
      <c r="D20" s="193">
        <f>+D21-SUM(D6:D19)</f>
        <v>7.1548709037599565</v>
      </c>
      <c r="E20" s="173">
        <f t="shared" si="0"/>
        <v>19.02062692132607</v>
      </c>
    </row>
    <row r="21" spans="1:5" s="31" customFormat="1" ht="15.75">
      <c r="A21" s="176"/>
      <c r="B21" s="177" t="s">
        <v>81</v>
      </c>
      <c r="C21" s="100">
        <v>185.83701813284</v>
      </c>
      <c r="D21" s="100">
        <v>143.58654430842998</v>
      </c>
      <c r="E21" s="178">
        <f t="shared" si="0"/>
        <v>-22.735230175835326</v>
      </c>
    </row>
    <row r="22" spans="1:5" ht="15.75">
      <c r="A22" s="32"/>
      <c r="B22" s="21"/>
      <c r="C22" s="21"/>
      <c r="D22" s="21"/>
      <c r="E22" s="32"/>
    </row>
    <row r="23" spans="1:5" ht="15.75">
      <c r="A23" s="33"/>
      <c r="B23" s="34"/>
      <c r="C23" s="34"/>
      <c r="D23" s="34"/>
      <c r="E23" s="33"/>
    </row>
    <row r="24" spans="1:5" ht="15.75">
      <c r="A24" s="245" t="s">
        <v>78</v>
      </c>
      <c r="B24" s="245"/>
      <c r="C24" s="245"/>
      <c r="D24" s="245"/>
      <c r="E24" s="245"/>
    </row>
    <row r="25" spans="1:5" ht="15.75">
      <c r="A25" s="246" t="s">
        <v>126</v>
      </c>
      <c r="B25" s="246"/>
      <c r="C25" s="246"/>
      <c r="D25" s="246"/>
      <c r="E25" s="246"/>
    </row>
    <row r="26" spans="1:5" ht="15.75">
      <c r="A26" s="35" t="s">
        <v>82</v>
      </c>
      <c r="B26" s="36"/>
      <c r="C26" s="36"/>
      <c r="D26" s="37" t="s">
        <v>46</v>
      </c>
      <c r="E26" s="33"/>
    </row>
    <row r="27" spans="1:5" ht="31.5">
      <c r="A27" s="130" t="s">
        <v>0</v>
      </c>
      <c r="B27" s="28" t="s">
        <v>80</v>
      </c>
      <c r="C27" s="29" t="s">
        <v>127</v>
      </c>
      <c r="D27" s="29" t="s">
        <v>128</v>
      </c>
      <c r="E27" s="166" t="s">
        <v>54</v>
      </c>
    </row>
    <row r="28" spans="1:5" ht="15.75">
      <c r="A28" s="135"/>
      <c r="B28" s="196"/>
      <c r="C28" s="53" t="s">
        <v>83</v>
      </c>
      <c r="D28" s="53" t="s">
        <v>91</v>
      </c>
      <c r="E28" s="167" t="s">
        <v>55</v>
      </c>
    </row>
    <row r="29" spans="1:7" ht="15.75">
      <c r="A29" s="168">
        <v>1</v>
      </c>
      <c r="B29" s="197" t="s">
        <v>102</v>
      </c>
      <c r="C29" s="203">
        <v>1100.90367056365</v>
      </c>
      <c r="D29" s="194">
        <v>937.8337281790709</v>
      </c>
      <c r="E29" s="179">
        <f>+D29/C29*100-100</f>
        <v>-14.812371576623875</v>
      </c>
      <c r="F29" s="90"/>
      <c r="G29" s="90"/>
    </row>
    <row r="30" spans="1:6" ht="15.75">
      <c r="A30" s="169">
        <v>2</v>
      </c>
      <c r="B30" s="198" t="s">
        <v>98</v>
      </c>
      <c r="C30" s="204">
        <v>244.211439100824</v>
      </c>
      <c r="D30" s="195">
        <v>202.371768654879</v>
      </c>
      <c r="E30" s="180">
        <f aca="true" t="shared" si="1" ref="E30:E42">+D30/C30*100-100</f>
        <v>-17.13255963766352</v>
      </c>
      <c r="F30"/>
    </row>
    <row r="31" spans="1:6" ht="15.75">
      <c r="A31" s="169">
        <v>3</v>
      </c>
      <c r="B31" s="198" t="s">
        <v>103</v>
      </c>
      <c r="C31" s="204">
        <v>46.2715092428797</v>
      </c>
      <c r="D31" s="195">
        <v>40.037496699426804</v>
      </c>
      <c r="E31" s="180">
        <f t="shared" si="1"/>
        <v>-13.472680371695873</v>
      </c>
      <c r="F31"/>
    </row>
    <row r="32" spans="1:6" ht="15.75">
      <c r="A32" s="169">
        <v>4</v>
      </c>
      <c r="B32" s="198" t="s">
        <v>114</v>
      </c>
      <c r="C32" s="204">
        <v>43.9692418914028</v>
      </c>
      <c r="D32" s="195">
        <v>31.586407490335503</v>
      </c>
      <c r="E32" s="180">
        <f t="shared" si="1"/>
        <v>-28.162492388772534</v>
      </c>
      <c r="F32"/>
    </row>
    <row r="33" spans="1:6" ht="15.75">
      <c r="A33" s="169">
        <v>5</v>
      </c>
      <c r="B33" s="198" t="s">
        <v>94</v>
      </c>
      <c r="C33" s="204">
        <v>37.1986178962227</v>
      </c>
      <c r="D33" s="195">
        <v>23.4813321192608</v>
      </c>
      <c r="E33" s="180">
        <f t="shared" si="1"/>
        <v>-36.875794190070735</v>
      </c>
      <c r="F33"/>
    </row>
    <row r="34" spans="1:6" ht="15.75">
      <c r="A34" s="169">
        <v>6</v>
      </c>
      <c r="B34" s="198" t="s">
        <v>106</v>
      </c>
      <c r="C34" s="204">
        <v>16.1114714567334</v>
      </c>
      <c r="D34" s="195">
        <v>21.6783909220039</v>
      </c>
      <c r="E34" s="180">
        <f t="shared" si="1"/>
        <v>34.552520421366864</v>
      </c>
      <c r="F34"/>
    </row>
    <row r="35" spans="1:6" ht="15.75">
      <c r="A35" s="169">
        <v>7</v>
      </c>
      <c r="B35" s="198" t="s">
        <v>116</v>
      </c>
      <c r="C35" s="204">
        <v>47.7390574145978</v>
      </c>
      <c r="D35" s="195">
        <v>17.9171092533324</v>
      </c>
      <c r="E35" s="180">
        <f t="shared" si="1"/>
        <v>-62.468657272119394</v>
      </c>
      <c r="F35"/>
    </row>
    <row r="36" spans="1:6" ht="15.75">
      <c r="A36" s="169">
        <v>8</v>
      </c>
      <c r="B36" s="198" t="s">
        <v>95</v>
      </c>
      <c r="C36" s="204">
        <v>23.157490089394</v>
      </c>
      <c r="D36" s="195">
        <v>17.7237234365408</v>
      </c>
      <c r="E36" s="180">
        <f t="shared" si="1"/>
        <v>-23.464402367775733</v>
      </c>
      <c r="F36"/>
    </row>
    <row r="37" spans="1:6" ht="15.75">
      <c r="A37" s="169">
        <v>9</v>
      </c>
      <c r="B37" s="198" t="s">
        <v>113</v>
      </c>
      <c r="C37" s="204">
        <v>20.815604705481398</v>
      </c>
      <c r="D37" s="195">
        <v>17.3444538984915</v>
      </c>
      <c r="E37" s="180">
        <f t="shared" si="1"/>
        <v>-16.67571447528418</v>
      </c>
      <c r="F37"/>
    </row>
    <row r="38" spans="1:6" ht="15.75">
      <c r="A38" s="169">
        <v>10</v>
      </c>
      <c r="B38" s="198" t="s">
        <v>109</v>
      </c>
      <c r="C38" s="204">
        <v>3.04171242806283</v>
      </c>
      <c r="D38" s="195">
        <v>13.0281300202283</v>
      </c>
      <c r="E38" s="180">
        <f t="shared" si="1"/>
        <v>328.31563891546125</v>
      </c>
      <c r="F38"/>
    </row>
    <row r="39" spans="1:6" ht="15.75">
      <c r="A39" s="169">
        <v>11</v>
      </c>
      <c r="B39" s="198" t="s">
        <v>111</v>
      </c>
      <c r="C39" s="204">
        <v>11.210352946717501</v>
      </c>
      <c r="D39" s="195">
        <v>10.4491560027362</v>
      </c>
      <c r="E39" s="180">
        <f t="shared" si="1"/>
        <v>-6.790124696334274</v>
      </c>
      <c r="F39"/>
    </row>
    <row r="40" spans="1:6" ht="15.75">
      <c r="A40" s="169">
        <v>12</v>
      </c>
      <c r="B40" s="198" t="s">
        <v>108</v>
      </c>
      <c r="C40" s="204">
        <v>0.233092146538742</v>
      </c>
      <c r="D40" s="195">
        <v>10.2366164117411</v>
      </c>
      <c r="E40" s="180">
        <f t="shared" si="1"/>
        <v>4291.660793273309</v>
      </c>
      <c r="F40"/>
    </row>
    <row r="41" spans="1:6" ht="15.75">
      <c r="A41" s="169">
        <v>13</v>
      </c>
      <c r="B41" s="198" t="s">
        <v>96</v>
      </c>
      <c r="C41" s="204">
        <v>2.0293102652946797</v>
      </c>
      <c r="D41" s="195">
        <v>10.236370892238401</v>
      </c>
      <c r="E41" s="180">
        <f t="shared" si="1"/>
        <v>404.42611301490456</v>
      </c>
      <c r="F41"/>
    </row>
    <row r="42" spans="1:6" ht="15.75">
      <c r="A42" s="169">
        <v>14</v>
      </c>
      <c r="B42" s="198" t="s">
        <v>110</v>
      </c>
      <c r="C42" s="204">
        <v>6.94343247006048</v>
      </c>
      <c r="D42" s="195">
        <v>9.62864637558462</v>
      </c>
      <c r="E42" s="180">
        <f t="shared" si="1"/>
        <v>38.672715794422516</v>
      </c>
      <c r="F42"/>
    </row>
    <row r="43" spans="1:5" ht="15.75">
      <c r="A43" s="201">
        <v>15</v>
      </c>
      <c r="B43" s="199" t="s">
        <v>25</v>
      </c>
      <c r="C43" s="181">
        <f>+C44-SUM(C29:C42)</f>
        <v>159.38709320882595</v>
      </c>
      <c r="D43" s="181">
        <f>+D44-SUM(D29:D42)</f>
        <v>117.42779601983375</v>
      </c>
      <c r="E43" s="182">
        <f>D43/C43*100-100</f>
        <v>-26.325404613545416</v>
      </c>
    </row>
    <row r="44" spans="1:5" s="31" customFormat="1" ht="15.75">
      <c r="A44" s="183"/>
      <c r="B44" s="200" t="s">
        <v>81</v>
      </c>
      <c r="C44" s="202">
        <v>1763.2230958266857</v>
      </c>
      <c r="D44" s="100">
        <v>1480.9811263757038</v>
      </c>
      <c r="E44" s="178">
        <f>D44/C44*100-100</f>
        <v>-16.007161550855997</v>
      </c>
    </row>
    <row r="45" spans="1:5" ht="15.75">
      <c r="A45" s="32"/>
      <c r="B45" s="34"/>
      <c r="C45" s="34"/>
      <c r="D45" s="34"/>
      <c r="E45" s="33"/>
    </row>
  </sheetData>
  <sheetProtection/>
  <mergeCells count="4">
    <mergeCell ref="A1:E1"/>
    <mergeCell ref="A2:E2"/>
    <mergeCell ref="A24:E24"/>
    <mergeCell ref="A25:E25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TEPC</dc:creator>
  <cp:keywords/>
  <dc:description/>
  <cp:lastModifiedBy>user</cp:lastModifiedBy>
  <cp:lastPrinted>2022-09-25T09:54:51Z</cp:lastPrinted>
  <dcterms:created xsi:type="dcterms:W3CDTF">2018-09-14T04:23:27Z</dcterms:created>
  <dcterms:modified xsi:type="dcterms:W3CDTF">2023-06-23T06:51:03Z</dcterms:modified>
  <cp:category/>
  <cp:version/>
  <cp:contentType/>
  <cp:contentStatus/>
</cp:coreProperties>
</file>